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60" firstSheet="1" activeTab="3"/>
  </bookViews>
  <sheets>
    <sheet name="城郊镇" sheetId="3" r:id="rId1"/>
    <sheet name="交通局" sheetId="4" r:id="rId2"/>
    <sheet name="水务局" sheetId="5" r:id="rId3"/>
    <sheet name="折桥镇" sheetId="6" r:id="rId4"/>
  </sheets>
  <definedNames>
    <definedName name="_xlnm._FilterDatabase" localSheetId="1" hidden="1">交通局!$A$1:$AE$13</definedName>
    <definedName name="_xlnm.Print_Titles" localSheetId="2">水务局!$1:$4</definedName>
    <definedName name="_xlnm.Print_Area" localSheetId="0">城郊镇!$A$1:$X$18</definedName>
    <definedName name="_xlnm.Print_Area" localSheetId="1">交通局!$A$1:$AF$14</definedName>
    <definedName name="_xlnm.Print_Titles" localSheetId="3">折桥镇!$1:$4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<sst xmlns="http://schemas.openxmlformats.org/spreadsheetml/2006/main" count="962" uniqueCount="349">
  <si>
    <t>临夏市2021年度帮扶项目资产登记簿</t>
  </si>
  <si>
    <t>项目资产管理部门（盖章）：                                                                                                                                           调查统计时间：202@年12月1日至2023年11月30日</t>
  </si>
  <si>
    <t>项目编号</t>
  </si>
  <si>
    <t>项目名称</t>
  </si>
  <si>
    <t>项目批复文件</t>
  </si>
  <si>
    <t>项目资金来源</t>
  </si>
  <si>
    <t>项目资金额</t>
  </si>
  <si>
    <t>项目承建单位</t>
  </si>
  <si>
    <t>项目实施时间</t>
  </si>
  <si>
    <t>项目验收时间</t>
  </si>
  <si>
    <t>项目验收单位</t>
  </si>
  <si>
    <t>项目决算金额</t>
  </si>
  <si>
    <t>项目所在地</t>
  </si>
  <si>
    <t>项目资产详情</t>
  </si>
  <si>
    <t>资产类别</t>
  </si>
  <si>
    <t>受益范围</t>
  </si>
  <si>
    <t>资产经营性质</t>
  </si>
  <si>
    <t>资产权利性质</t>
  </si>
  <si>
    <t>审核表编号</t>
  </si>
  <si>
    <t>备注</t>
  </si>
  <si>
    <t>乡</t>
  </si>
  <si>
    <t>村</t>
  </si>
  <si>
    <t>社</t>
  </si>
  <si>
    <t>名称</t>
  </si>
  <si>
    <t>坐落四至</t>
  </si>
  <si>
    <t>规格型号</t>
  </si>
  <si>
    <t>计量单位</t>
  </si>
  <si>
    <t>数量</t>
  </si>
  <si>
    <t>12-1</t>
  </si>
  <si>
    <t>12-2</t>
  </si>
  <si>
    <t>12-3</t>
  </si>
  <si>
    <t>12-4</t>
  </si>
  <si>
    <t>12-5</t>
  </si>
  <si>
    <t>NY001</t>
  </si>
  <si>
    <t>临夏市城郊镇花卉产业园培育基地建设项目（附属工程）分项项目</t>
  </si>
  <si>
    <t>临夏市发展和改革局关于对《临夏市城郊镇花卉产业园花卉培育基地建设项目（附属工程）分项实施方案》的批复（临市发改发【2021】349号）</t>
  </si>
  <si>
    <t>关于印发《临夏市2021年济南市市级东西协作资金项目计划》的通知（临市振领组发【2021】2号）
关于印发《临夏市2023年东西部协作（区级）资金项目计划》的通知（临市振领组发【2023】15号）</t>
  </si>
  <si>
    <t>城郊镇</t>
  </si>
  <si>
    <t>市农业农村局、市发改局、市财政局、市乡村振兴局、城郊镇</t>
  </si>
  <si>
    <t>堡子村</t>
  </si>
  <si>
    <t>胡家庄</t>
  </si>
  <si>
    <t>旱厕</t>
  </si>
  <si>
    <t>城郊温室大棚北侧</t>
  </si>
  <si>
    <t>混凝土c30、圈梁构造柱、砖墙面</t>
  </si>
  <si>
    <t>㎡</t>
  </si>
  <si>
    <t>经营性资产</t>
  </si>
  <si>
    <t>国有</t>
  </si>
  <si>
    <t>场地硬化</t>
  </si>
  <si>
    <t>城郊温室大棚门口、管理用房周边</t>
  </si>
  <si>
    <t>凝土浇筑18cm厚、商砼等</t>
  </si>
  <si>
    <t>m³</t>
  </si>
  <si>
    <t>大门</t>
  </si>
  <si>
    <t>环城北路北侧路边</t>
  </si>
  <si>
    <t>铁栅门制作、焊接钢管、混凝土垫层c15等</t>
  </si>
  <si>
    <t>座</t>
  </si>
  <si>
    <t>围栏</t>
  </si>
  <si>
    <t>城郊温室大棚周围</t>
  </si>
  <si>
    <t>人工挖槽、混凝土基础c20、围栏</t>
  </si>
  <si>
    <t>m</t>
  </si>
  <si>
    <t>管理用房</t>
  </si>
  <si>
    <t>城郊温室大棚a区东北角</t>
  </si>
  <si>
    <t>土建。安装、照明</t>
  </si>
  <si>
    <t>农田水利工程</t>
  </si>
  <si>
    <t>城郊温室大棚分布</t>
  </si>
  <si>
    <t>土建、安装</t>
  </si>
  <si>
    <t>供电工程</t>
  </si>
  <si>
    <t>柱上变压器、10kv分支线开关组合、混凝土杆等</t>
  </si>
  <si>
    <t>田间道路</t>
  </si>
  <si>
    <t>砂砾石底层</t>
  </si>
  <si>
    <t>排水渠</t>
  </si>
  <si>
    <t>u形渠、涵管</t>
  </si>
  <si>
    <t>绿化</t>
  </si>
  <si>
    <t>绿化地、云杉</t>
  </si>
  <si>
    <t>临夏市交通运输局2021、2022年帮扶资产项目确权登记簿</t>
  </si>
  <si>
    <t>单位：万元</t>
  </si>
  <si>
    <t>资产详情</t>
  </si>
  <si>
    <t>资产形态</t>
  </si>
  <si>
    <t>资产属性</t>
  </si>
  <si>
    <t>资产处置</t>
  </si>
  <si>
    <t>权属单位</t>
  </si>
  <si>
    <t>证编号书</t>
  </si>
  <si>
    <t>镇</t>
  </si>
  <si>
    <t>单位</t>
  </si>
  <si>
    <t>价值</t>
  </si>
  <si>
    <t>坐落位置</t>
  </si>
  <si>
    <t>是否完好</t>
  </si>
  <si>
    <t>固定资产</t>
  </si>
  <si>
    <t>生物类</t>
  </si>
  <si>
    <t>权益类</t>
  </si>
  <si>
    <t>无形资产</t>
  </si>
  <si>
    <t>公益性资产</t>
  </si>
  <si>
    <t>到户类资产</t>
  </si>
  <si>
    <t>国有资产</t>
  </si>
  <si>
    <t>集体资产</t>
  </si>
  <si>
    <t>到户资产</t>
  </si>
  <si>
    <t>移交</t>
  </si>
  <si>
    <t>待移交</t>
  </si>
  <si>
    <t>核销</t>
  </si>
  <si>
    <t>JT2023-01</t>
  </si>
  <si>
    <t>临夏市2021年枹罕镇牡丹文化产业园道路改建工程</t>
  </si>
  <si>
    <t>临市交运发[2021]62号</t>
  </si>
  <si>
    <t>东西部协作/第一批东西部协作资金</t>
  </si>
  <si>
    <t>枹罕镇</t>
  </si>
  <si>
    <t>青寺村</t>
  </si>
  <si>
    <t>村社道路</t>
  </si>
  <si>
    <t>沥青混凝土</t>
  </si>
  <si>
    <t>公里</t>
  </si>
  <si>
    <t>枹罕镇青寺村</t>
  </si>
  <si>
    <t>是</t>
  </si>
  <si>
    <t>√</t>
  </si>
  <si>
    <t>枹罕镇青寺村村委会</t>
  </si>
  <si>
    <t>江牌村</t>
  </si>
  <si>
    <t>枹罕镇江牌村</t>
  </si>
  <si>
    <t>枹罕镇江牌村委会</t>
  </si>
  <si>
    <t>JT2022-02</t>
  </si>
  <si>
    <t>临夏市2022年南龙镇尕山至城东四路道路硬化项目</t>
  </si>
  <si>
    <t>临市交运发[2022]40号</t>
  </si>
  <si>
    <t>第一批中央、省级（提前下达）财政衔接推进乡村振兴补助资金</t>
  </si>
  <si>
    <t>2022.3.10</t>
  </si>
  <si>
    <t>2023.10.31</t>
  </si>
  <si>
    <t>南龙镇</t>
  </si>
  <si>
    <t>杨家村</t>
  </si>
  <si>
    <t>临夏市南龙镇杨家村</t>
  </si>
  <si>
    <t>JT2023-03</t>
  </si>
  <si>
    <t>临夏市2021年枹罕镇青寺村癿家社桥维修改造工程</t>
  </si>
  <si>
    <t xml:space="preserve">临市交运发[2021]82号 </t>
  </si>
  <si>
    <t>第二批市级财政衔接推进乡村振兴补助资金</t>
  </si>
  <si>
    <t>2024.1.20</t>
  </si>
  <si>
    <t>桥梁</t>
  </si>
  <si>
    <t>钢筋混凝土简支空心板</t>
  </si>
  <si>
    <t>米</t>
  </si>
  <si>
    <t>JT2023-04</t>
  </si>
  <si>
    <t>临夏市枹罕镇2021年王坪村村社道路改建（产业路）</t>
  </si>
  <si>
    <t>临市交运发[2021]125号</t>
  </si>
  <si>
    <t>385,74(建安费)</t>
  </si>
  <si>
    <t>王坪村</t>
  </si>
  <si>
    <t>枹罕镇王坪村村委会</t>
  </si>
  <si>
    <t>临夏市枹罕镇2021年王坪村咀头至中庄道路路基改造工程（产业路）</t>
  </si>
  <si>
    <t>财政衔接推进乡村振兴补助资金</t>
  </si>
  <si>
    <t>110.4992(建安费)</t>
  </si>
  <si>
    <t>临夏市枹罕镇2021年王坪村泉湾至寨子道路改建工程（产业路）</t>
  </si>
  <si>
    <t>340.1227(建安费)</t>
  </si>
  <si>
    <t>JT2023-05</t>
  </si>
  <si>
    <t>临夏市2023年石头洼村社户道路硬化工程</t>
  </si>
  <si>
    <t>临市交运发[2023]101号</t>
  </si>
  <si>
    <t>衔接补助资金、东西协作资金、市级财力</t>
  </si>
  <si>
    <t>石头洼村</t>
  </si>
  <si>
    <t>水泥混凝土</t>
  </si>
  <si>
    <t>枹罕镇石头洼</t>
  </si>
  <si>
    <t>JT2023-06</t>
  </si>
  <si>
    <t>临夏市2022年枹罕镇街子道路提质改造工程</t>
  </si>
  <si>
    <t>临市交运发[2022]134号</t>
  </si>
  <si>
    <t>财政衔接推进乡村振兴补助资金/涉农整合</t>
  </si>
  <si>
    <t>街子村</t>
  </si>
  <si>
    <t>临夏市枹罕镇街子村</t>
  </si>
  <si>
    <t>JT2023-07</t>
  </si>
  <si>
    <t>临夏市2022年枹罕镇王坪村旅游便道硬化工程</t>
  </si>
  <si>
    <t>临市交运发[2022]47号</t>
  </si>
  <si>
    <t>财政衔接补助资金、东西协作资金</t>
  </si>
  <si>
    <t>临夏市枹罕镇王坪村</t>
  </si>
  <si>
    <t>临夏市2021、2022年帮扶项目资产确权登记簿（公示稿）</t>
  </si>
  <si>
    <t>项目资金总额</t>
  </si>
  <si>
    <t>SW2022-10</t>
  </si>
  <si>
    <t>东西川中型灌区节水配套改造项目</t>
  </si>
  <si>
    <t>临市水字[2021]09号临市水字[2021]36号</t>
  </si>
  <si>
    <t>城郊镇、折桥镇、枹罕镇、东区办、临夏县新集镇</t>
  </si>
  <si>
    <t xml:space="preserve"> 新集村至祁牟村</t>
  </si>
  <si>
    <t>引水枢纽</t>
  </si>
  <si>
    <t>C25钢筋砼</t>
  </si>
  <si>
    <t>西起新集镇新集村，东至折桥镇祁牟村</t>
  </si>
  <si>
    <t>临夏市东西川水利电力所</t>
  </si>
  <si>
    <t>沉淀池</t>
  </si>
  <si>
    <t>石头洼渠道</t>
  </si>
  <si>
    <t>支渠</t>
  </si>
  <si>
    <t>C25砼</t>
  </si>
  <si>
    <t>后古提灌泵站工程</t>
  </si>
  <si>
    <t>智能一体化闸门</t>
  </si>
  <si>
    <t>380VAC，三相四线制</t>
  </si>
  <si>
    <t>个</t>
  </si>
  <si>
    <t>雷达流量计</t>
  </si>
  <si>
    <t>流速 0-20m/s，水位 0-6m</t>
  </si>
  <si>
    <t>套</t>
  </si>
  <si>
    <t>信息化平台</t>
  </si>
  <si>
    <t>单点登录配置、数据集成对 接、安全监控管理配置</t>
  </si>
  <si>
    <t>视频监控系统</t>
  </si>
  <si>
    <t>400 万星光级</t>
  </si>
  <si>
    <t>防洪护栏</t>
  </si>
  <si>
    <t>浸塑护栏
网寸 2.2*3.0m（高*宽），网孔 60*60mm，丝径为φ5.0mm</t>
  </si>
  <si>
    <t>排洪干渠</t>
  </si>
  <si>
    <t>宽 1.5m，深 1.5m，C30砼</t>
  </si>
  <si>
    <t>SW2022-11</t>
  </si>
  <si>
    <t>临夏市南川灌区干渠倒虹吸管道改造项目</t>
  </si>
  <si>
    <t>临市水字〔2021〕97号</t>
  </si>
  <si>
    <t xml:space="preserve">南龙镇 </t>
  </si>
  <si>
    <t>四家咀村</t>
  </si>
  <si>
    <t>倒虹吸进口建筑物1座</t>
  </si>
  <si>
    <t>DN600</t>
  </si>
  <si>
    <t>南龙镇四家咀村</t>
  </si>
  <si>
    <t>临夏市南川水利电力所</t>
  </si>
  <si>
    <t>倒虹吸出口建筑物1座</t>
  </si>
  <si>
    <t>倒虹吸管道</t>
  </si>
  <si>
    <t>埋设溢泄水管道</t>
  </si>
  <si>
    <t>拆除重建南川干渠</t>
  </si>
  <si>
    <t>渠道口宽 3.6m，
底宽 0.6m，渠深 1.5m等</t>
  </si>
  <si>
    <t>调查表
编号</t>
  </si>
  <si>
    <t>临夏市折桥镇2021年祁牟村旅游基础设施建设项目</t>
  </si>
  <si>
    <t>临市发改发【2021】190号</t>
  </si>
  <si>
    <t>2021.08.30-2022.4.1</t>
  </si>
  <si>
    <t>2023.07.25</t>
  </si>
  <si>
    <t>339.968539</t>
  </si>
  <si>
    <t>折桥镇</t>
  </si>
  <si>
    <t>祁牟村</t>
  </si>
  <si>
    <t>方家、祁家、冯家台</t>
  </si>
  <si>
    <t>村庄入口</t>
  </si>
  <si>
    <t>混凝土、砖</t>
  </si>
  <si>
    <t>项</t>
  </si>
  <si>
    <t>祁牟村方家、祁家、冯家台</t>
  </si>
  <si>
    <t>祁牟村集体</t>
  </si>
  <si>
    <t>生态停车场</t>
  </si>
  <si>
    <t>砖</t>
  </si>
  <si>
    <t>平方米</t>
  </si>
  <si>
    <t>墙面整治</t>
  </si>
  <si>
    <t>砂浆、涂料</t>
  </si>
  <si>
    <t>青瓦压顶</t>
  </si>
  <si>
    <t>瓦</t>
  </si>
  <si>
    <t>苗木</t>
  </si>
  <si>
    <t>道牙铺装</t>
  </si>
  <si>
    <t>混凝土</t>
  </si>
  <si>
    <t>透水砖园路</t>
  </si>
  <si>
    <t>U型水渠</t>
  </si>
  <si>
    <t>观景平台</t>
  </si>
  <si>
    <t>钢结构+木结构</t>
  </si>
  <si>
    <t>墙面装饰</t>
  </si>
  <si>
    <t>pvc</t>
  </si>
  <si>
    <t>水泥围栏</t>
  </si>
  <si>
    <t>嵌草砖停车位</t>
  </si>
  <si>
    <t>临夏市2021年折桥镇刘临路折桥村段旅游基础设施提升改造项目</t>
  </si>
  <si>
    <t>临市发改发【2021】189号</t>
  </si>
  <si>
    <t>2021.8.30-2022.4.15</t>
  </si>
  <si>
    <t>2023.12.1</t>
  </si>
  <si>
    <t>折桥村</t>
  </si>
  <si>
    <t>王牌社</t>
  </si>
  <si>
    <t>仿石砖</t>
  </si>
  <si>
    <t>100*300</t>
  </si>
  <si>
    <t>折桥村王牌社</t>
  </si>
  <si>
    <t>折桥村集体</t>
  </si>
  <si>
    <t>生态稻草泥饰面</t>
  </si>
  <si>
    <t>泥巴漆</t>
  </si>
  <si>
    <t>雨蓬（屋面）檐口挂瓦及仿古修缮</t>
  </si>
  <si>
    <t>仿古砖</t>
  </si>
  <si>
    <t>安装水泥雕花</t>
  </si>
  <si>
    <t>砖雕</t>
  </si>
  <si>
    <t>店招牌匾</t>
  </si>
  <si>
    <t>木质</t>
  </si>
  <si>
    <t>块</t>
  </si>
  <si>
    <t>大门仿古改造</t>
  </si>
  <si>
    <t>仿古贴砖</t>
  </si>
  <si>
    <t>水泥砂浆勒脚</t>
  </si>
  <si>
    <t>水泥抹灰</t>
  </si>
  <si>
    <t>墙面彩绘</t>
  </si>
  <si>
    <t>彩绘</t>
  </si>
  <si>
    <t>喷乳胶漆</t>
  </si>
  <si>
    <t>乳胶漆</t>
  </si>
  <si>
    <t>原砖墙面抹灰</t>
  </si>
  <si>
    <t>牛棚翻修</t>
  </si>
  <si>
    <t>翻建</t>
  </si>
  <si>
    <t>坐</t>
  </si>
  <si>
    <t>亮化</t>
  </si>
  <si>
    <t>灯带</t>
  </si>
  <si>
    <t>木质门窗</t>
  </si>
  <si>
    <t>墙面拆除及其他工程</t>
  </si>
  <si>
    <t>拆除及其他</t>
  </si>
  <si>
    <t>临夏市折桥镇祁牟村2021年乡村旅游基础设施提升改造项目</t>
  </si>
  <si>
    <t>临市发改发【2021】188号</t>
  </si>
  <si>
    <t>2021.08.31-2021.11.10</t>
  </si>
  <si>
    <t>2023.12.15</t>
  </si>
  <si>
    <t xml:space="preserve">祁牟村方家社
</t>
  </si>
  <si>
    <t>电杆及配电箱
拆除</t>
  </si>
  <si>
    <t>/</t>
  </si>
  <si>
    <t>根</t>
  </si>
  <si>
    <t>配电箱移改</t>
  </si>
  <si>
    <r>
      <rPr>
        <sz val="12"/>
        <color theme="1"/>
        <rFont val="宋体"/>
        <charset val="134"/>
      </rPr>
      <t>台</t>
    </r>
    <r>
      <rPr>
        <sz val="12"/>
        <color theme="1"/>
        <rFont val="Calibri"/>
        <charset val="134"/>
      </rPr>
      <t xml:space="preserve"> </t>
    </r>
  </si>
  <si>
    <t>电力电缆敷设（保护管直埋）</t>
  </si>
  <si>
    <t>ZR-YJL V22-8.7/15-3*30
0</t>
  </si>
  <si>
    <t>电力电缆敷设保（护管直埋）</t>
  </si>
  <si>
    <t>ZR-YJL V22-0.6/1-3*95+1*50</t>
  </si>
  <si>
    <t>ZR-YJL V22-0.6/1-3*16+1*10</t>
  </si>
  <si>
    <t>架空线路改造</t>
  </si>
  <si>
    <t>高压环网柜
（含基础）</t>
  </si>
  <si>
    <t xml:space="preserve">台 </t>
  </si>
  <si>
    <t>成套配电箱</t>
  </si>
  <si>
    <t>电缆井</t>
  </si>
  <si>
    <t>2000*2000mm</t>
  </si>
  <si>
    <t>1500*1500mm</t>
  </si>
  <si>
    <t>转角型电缆井</t>
  </si>
  <si>
    <t>道路破复</t>
  </si>
  <si>
    <t>C30混凝土道路</t>
  </si>
  <si>
    <t>m2</t>
  </si>
  <si>
    <t>外墙改造</t>
  </si>
  <si>
    <t>围墙改造</t>
  </si>
  <si>
    <t xml:space="preserve">双落水蝴蝶瓦围墙 </t>
  </si>
  <si>
    <t>亮化改造</t>
  </si>
  <si>
    <t>木栈道</t>
  </si>
  <si>
    <t>防腐木</t>
  </si>
  <si>
    <t>新增混凝土杆</t>
  </si>
  <si>
    <t>13m</t>
  </si>
  <si>
    <t>低空电缆</t>
  </si>
  <si>
    <t>YJV-4*240+1*120</t>
  </si>
  <si>
    <t>新增外墙面</t>
  </si>
  <si>
    <t>新增路面破复</t>
  </si>
  <si>
    <t>其他零星项目</t>
  </si>
  <si>
    <t>临夏市折桥镇折桥村宗家社、瓦房社乡村旅游基础设施建设项目</t>
  </si>
  <si>
    <t>临市发改发【2022】170号</t>
  </si>
  <si>
    <t>2022.8.20-2023.</t>
  </si>
  <si>
    <t>2023.12.22</t>
  </si>
  <si>
    <t>宗家社、瓦房社</t>
  </si>
  <si>
    <t>18cm厚水泥混凝土面层</t>
  </si>
  <si>
    <t>18cm厚</t>
  </si>
  <si>
    <t>折桥村宗家社、瓦房社</t>
  </si>
  <si>
    <t>水泥混凝土彩色压花面层</t>
  </si>
  <si>
    <t>彩色沥青混凝土AC-13</t>
  </si>
  <si>
    <t>5cm厚</t>
  </si>
  <si>
    <t>排水沟</t>
  </si>
  <si>
    <t>1*0.7*0.15</t>
  </si>
  <si>
    <t>标志牌</t>
  </si>
  <si>
    <t>LF2型铝合金标志面板，立柱无缝钢管</t>
  </si>
  <si>
    <t>检查井</t>
  </si>
  <si>
    <t>2.0*1.7*1.9m</t>
  </si>
  <si>
    <t>电缆保护管</t>
  </si>
  <si>
    <t>DN175、DN110、DN150</t>
  </si>
  <si>
    <t>通信保护管</t>
  </si>
  <si>
    <t>Φ（32*6）、Φ50</t>
  </si>
  <si>
    <t>外墙改造工程</t>
  </si>
  <si>
    <t>墙面抹灰、泥巴漆、涂料大门维修改造等</t>
  </si>
  <si>
    <t>其他拆除工程</t>
  </si>
  <si>
    <t>旧路面拆除、拆除村庄残墙</t>
  </si>
  <si>
    <t>临夏市重点村村集体经济发展提升项目（折桥镇慈王村）</t>
  </si>
  <si>
    <t xml:space="preserve">临市发改发【2022】223号 </t>
  </si>
  <si>
    <t>2022.7.28-2023.11.30</t>
  </si>
  <si>
    <t>慈王村</t>
  </si>
  <si>
    <t>新庄社</t>
  </si>
  <si>
    <t>新建厂房一座</t>
  </si>
  <si>
    <t>钢结构厂房</t>
  </si>
  <si>
    <t>慈王村集体</t>
  </si>
  <si>
    <t>新建消防水池一座</t>
  </si>
  <si>
    <t>二层混凝土水池</t>
  </si>
  <si>
    <t>厂房内电气工程</t>
  </si>
  <si>
    <t>照明、应急照明</t>
  </si>
  <si>
    <t>厂房内给排水工程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</si>
</sst>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.0000_ "/>
    <numFmt numFmtId="179" formatCode="0.000_ "/>
    <numFmt numFmtId="180" formatCode="0.00_);\(0.00\)"/>
    <numFmt numFmtId="181" formatCode="0_);\(0\)"/>
  </numFmts>
  <fonts count="4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Calibri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color theme="1"/>
      <name val="方正小标宋简体"/>
      <charset val="134"/>
    </font>
    <font>
      <sz val="2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方正隶书_GBK"/>
      <charset val="134"/>
    </font>
    <font>
      <sz val="10"/>
      <color theme="1"/>
      <name val="方正隶书_GBK"/>
      <charset val="134"/>
    </font>
    <font>
      <sz val="8"/>
      <color theme="1"/>
      <name val="方正隶书_GBK"/>
      <charset val="134"/>
    </font>
    <font>
      <sz val="9"/>
      <color theme="1"/>
      <name val="方正隶书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15" applyNumberFormat="0" applyAlignment="0" applyProtection="0">
      <alignment vertical="center"/>
    </xf>
    <xf numFmtId="0" fontId="36" fillId="5" borderId="16" applyNumberFormat="0" applyAlignment="0" applyProtection="0">
      <alignment vertical="center"/>
    </xf>
    <xf numFmtId="0" fontId="37" fillId="5" borderId="15" applyNumberFormat="0" applyAlignment="0" applyProtection="0">
      <alignment vertical="center"/>
    </xf>
    <xf numFmtId="0" fontId="38" fillId="6" borderId="17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</cellStyleXfs>
  <cellXfs count="15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7" fontId="2" fillId="2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7" fontId="2" fillId="2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2" fillId="0" borderId="4" xfId="5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0" fontId="2" fillId="0" borderId="5" xfId="50" applyNumberFormat="1" applyFont="1" applyFill="1" applyBorder="1" applyAlignment="1">
      <alignment horizontal="center" vertical="center" wrapText="1"/>
    </xf>
    <xf numFmtId="177" fontId="2" fillId="0" borderId="5" xfId="5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49" applyBorder="1" applyAlignment="1">
      <alignment vertical="center" wrapText="1"/>
    </xf>
    <xf numFmtId="0" fontId="0" fillId="0" borderId="2" xfId="49" applyBorder="1" applyAlignment="1">
      <alignment vertical="center"/>
    </xf>
    <xf numFmtId="0" fontId="3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vertical="center" wrapText="1"/>
    </xf>
    <xf numFmtId="178" fontId="3" fillId="0" borderId="2" xfId="49" applyNumberFormat="1" applyFont="1" applyBorder="1" applyAlignment="1">
      <alignment horizontal="center" vertical="center" wrapText="1"/>
    </xf>
    <xf numFmtId="0" fontId="0" fillId="0" borderId="2" xfId="49" applyBorder="1" applyAlignment="1">
      <alignment horizontal="center" vertical="center" wrapText="1"/>
    </xf>
    <xf numFmtId="0" fontId="0" fillId="0" borderId="2" xfId="49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49" applyNumberFormat="1" applyFont="1" applyBorder="1" applyAlignment="1">
      <alignment horizontal="center" vertical="center" wrapText="1"/>
    </xf>
    <xf numFmtId="0" fontId="3" fillId="0" borderId="2" xfId="49" applyFont="1" applyBorder="1" applyAlignment="1">
      <alignment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/>
    </xf>
    <xf numFmtId="0" fontId="4" fillId="0" borderId="5" xfId="49" applyFont="1" applyBorder="1" applyAlignment="1">
      <alignment horizontal="center" vertical="center" wrapText="1"/>
    </xf>
    <xf numFmtId="179" fontId="3" fillId="0" borderId="2" xfId="49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180" fontId="8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80" fontId="8" fillId="0" borderId="4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180" fontId="8" fillId="0" borderId="5" xfId="0" applyNumberFormat="1" applyFont="1" applyFill="1" applyBorder="1" applyAlignment="1">
      <alignment horizontal="center" vertical="center" wrapText="1"/>
    </xf>
    <xf numFmtId="181" fontId="8" fillId="0" borderId="3" xfId="0" applyNumberFormat="1" applyFont="1" applyFill="1" applyBorder="1" applyAlignment="1">
      <alignment horizontal="center" vertical="center" wrapText="1"/>
    </xf>
    <xf numFmtId="181" fontId="8" fillId="0" borderId="4" xfId="0" applyNumberFormat="1" applyFont="1" applyFill="1" applyBorder="1" applyAlignment="1">
      <alignment horizontal="center" vertical="center" wrapText="1"/>
    </xf>
    <xf numFmtId="181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vertical="center" wrapText="1"/>
    </xf>
    <xf numFmtId="181" fontId="8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15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14605</xdr:rowOff>
    </xdr:to>
    <xdr:pic>
      <xdr:nvPicPr>
        <xdr:cNvPr id="2" name="图片 1654" descr="C:\Users\ADMINI~1\AppData\Local\Temp\ksohtml\clip_image974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5160000">
          <a:off x="1303020" y="12216765"/>
          <a:ext cx="1460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14605</xdr:rowOff>
    </xdr:to>
    <xdr:pic>
      <xdr:nvPicPr>
        <xdr:cNvPr id="2" name="图片 1654" descr="C:\Users\ADMINI~1\AppData\Local\Temp\ksohtml\clip_image974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5160000">
          <a:off x="2277110" y="3583940"/>
          <a:ext cx="1460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X22"/>
  <sheetViews>
    <sheetView view="pageBreakPreview" zoomScale="70" zoomScaleNormal="85" showRuler="0" workbookViewId="0">
      <selection activeCell="W3" sqref="W$1:W$1048576"/>
    </sheetView>
  </sheetViews>
  <sheetFormatPr defaultColWidth="9" defaultRowHeight="13.5"/>
  <cols>
    <col min="1" max="1" width="8.13333333333333" style="131" customWidth="1"/>
    <col min="2" max="2" width="9" style="131"/>
    <col min="3" max="10" width="14.1333333333333" style="131" customWidth="1"/>
    <col min="11" max="13" width="5" style="131" customWidth="1"/>
    <col min="14" max="14" width="5.63333333333333" style="131" customWidth="1"/>
    <col min="15" max="17" width="9" style="131" customWidth="1"/>
    <col min="18" max="18" width="6.5" style="131" customWidth="1"/>
    <col min="19" max="19" width="10.8833333333333" style="131" customWidth="1"/>
    <col min="20" max="20" width="9" style="131"/>
    <col min="21" max="21" width="14.1333333333333" style="131" customWidth="1"/>
    <col min="22" max="22" width="9" style="131"/>
    <col min="23" max="23" width="7.13333333333333" style="132" customWidth="1"/>
    <col min="24" max="16384" width="9" style="133"/>
  </cols>
  <sheetData>
    <row r="1" ht="42.95" customHeight="1" spans="1:2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48"/>
    </row>
    <row r="2" ht="22" customHeight="1" spans="1:24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49"/>
      <c r="X2" s="135"/>
    </row>
    <row r="3" ht="24" customHeight="1" spans="1:24">
      <c r="A3" s="136" t="s">
        <v>2</v>
      </c>
      <c r="B3" s="136" t="s">
        <v>3</v>
      </c>
      <c r="C3" s="136" t="s">
        <v>4</v>
      </c>
      <c r="D3" s="136" t="s">
        <v>5</v>
      </c>
      <c r="E3" s="136" t="s">
        <v>6</v>
      </c>
      <c r="F3" s="136" t="s">
        <v>7</v>
      </c>
      <c r="G3" s="136" t="s">
        <v>8</v>
      </c>
      <c r="H3" s="136" t="s">
        <v>9</v>
      </c>
      <c r="I3" s="136" t="s">
        <v>10</v>
      </c>
      <c r="J3" s="136" t="s">
        <v>11</v>
      </c>
      <c r="K3" s="136" t="s">
        <v>12</v>
      </c>
      <c r="L3" s="136"/>
      <c r="M3" s="136"/>
      <c r="N3" s="136" t="s">
        <v>13</v>
      </c>
      <c r="O3" s="136"/>
      <c r="P3" s="136"/>
      <c r="Q3" s="136"/>
      <c r="R3" s="136"/>
      <c r="S3" s="136" t="s">
        <v>14</v>
      </c>
      <c r="T3" s="136" t="s">
        <v>15</v>
      </c>
      <c r="U3" s="136" t="s">
        <v>16</v>
      </c>
      <c r="V3" s="136" t="s">
        <v>17</v>
      </c>
      <c r="W3" s="150" t="s">
        <v>18</v>
      </c>
      <c r="X3" s="151" t="s">
        <v>19</v>
      </c>
    </row>
    <row r="4" ht="24" customHeight="1" spans="1:24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 t="s">
        <v>20</v>
      </c>
      <c r="L4" s="136" t="s">
        <v>21</v>
      </c>
      <c r="M4" s="136" t="s">
        <v>22</v>
      </c>
      <c r="N4" s="141" t="s">
        <v>23</v>
      </c>
      <c r="O4" s="136" t="s">
        <v>24</v>
      </c>
      <c r="P4" s="136" t="s">
        <v>25</v>
      </c>
      <c r="Q4" s="136" t="s">
        <v>26</v>
      </c>
      <c r="R4" s="136" t="s">
        <v>27</v>
      </c>
      <c r="S4" s="136"/>
      <c r="T4" s="136"/>
      <c r="U4" s="136"/>
      <c r="V4" s="136"/>
      <c r="W4" s="150"/>
      <c r="X4" s="141"/>
    </row>
    <row r="5" s="130" customFormat="1" ht="19.5" customHeight="1" spans="1:24">
      <c r="A5" s="137">
        <v>1</v>
      </c>
      <c r="B5" s="137">
        <v>2</v>
      </c>
      <c r="C5" s="137">
        <v>3</v>
      </c>
      <c r="D5" s="137">
        <v>4</v>
      </c>
      <c r="E5" s="137">
        <v>5</v>
      </c>
      <c r="F5" s="137">
        <v>6</v>
      </c>
      <c r="G5" s="137">
        <v>7</v>
      </c>
      <c r="H5" s="137">
        <v>8</v>
      </c>
      <c r="I5" s="137">
        <v>9</v>
      </c>
      <c r="J5" s="137">
        <v>10</v>
      </c>
      <c r="K5" s="142">
        <v>11</v>
      </c>
      <c r="L5" s="143"/>
      <c r="M5" s="144"/>
      <c r="N5" s="145" t="s">
        <v>28</v>
      </c>
      <c r="O5" s="146" t="s">
        <v>29</v>
      </c>
      <c r="P5" s="146" t="s">
        <v>30</v>
      </c>
      <c r="Q5" s="146" t="s">
        <v>31</v>
      </c>
      <c r="R5" s="146" t="s">
        <v>32</v>
      </c>
      <c r="S5" s="137">
        <v>13</v>
      </c>
      <c r="T5" s="137">
        <v>14</v>
      </c>
      <c r="U5" s="137">
        <v>15</v>
      </c>
      <c r="V5" s="137">
        <v>16</v>
      </c>
      <c r="W5" s="152">
        <v>17</v>
      </c>
      <c r="X5" s="137">
        <v>18</v>
      </c>
    </row>
    <row r="6" ht="76" customHeight="1" spans="1:24">
      <c r="A6" s="138" t="s">
        <v>33</v>
      </c>
      <c r="B6" s="139" t="s">
        <v>34</v>
      </c>
      <c r="C6" s="140" t="s">
        <v>35</v>
      </c>
      <c r="D6" s="140" t="s">
        <v>36</v>
      </c>
      <c r="E6" s="139">
        <v>113.84</v>
      </c>
      <c r="F6" s="139" t="s">
        <v>37</v>
      </c>
      <c r="G6" s="139">
        <v>2021.1</v>
      </c>
      <c r="H6" s="139">
        <v>2023.1</v>
      </c>
      <c r="I6" s="139" t="s">
        <v>38</v>
      </c>
      <c r="J6" s="139">
        <v>4251977.07</v>
      </c>
      <c r="K6" s="139" t="s">
        <v>37</v>
      </c>
      <c r="L6" s="139" t="s">
        <v>39</v>
      </c>
      <c r="M6" s="139" t="s">
        <v>40</v>
      </c>
      <c r="N6" s="147" t="s">
        <v>41</v>
      </c>
      <c r="O6" s="147" t="s">
        <v>42</v>
      </c>
      <c r="P6" s="147" t="s">
        <v>43</v>
      </c>
      <c r="Q6" s="147" t="s">
        <v>44</v>
      </c>
      <c r="R6" s="31">
        <v>13</v>
      </c>
      <c r="S6" s="147" t="s">
        <v>45</v>
      </c>
      <c r="T6" s="138"/>
      <c r="U6" s="139" t="s">
        <v>46</v>
      </c>
      <c r="V6" s="138"/>
      <c r="W6" s="153"/>
      <c r="X6" s="154"/>
    </row>
    <row r="7" ht="76" customHeight="1" spans="1:24">
      <c r="A7" s="138"/>
      <c r="B7" s="139"/>
      <c r="C7" s="140"/>
      <c r="D7" s="140"/>
      <c r="E7" s="139"/>
      <c r="F7" s="139"/>
      <c r="G7" s="139"/>
      <c r="H7" s="139"/>
      <c r="I7" s="139"/>
      <c r="J7" s="139"/>
      <c r="K7" s="139"/>
      <c r="L7" s="139"/>
      <c r="M7" s="139"/>
      <c r="N7" s="147" t="s">
        <v>47</v>
      </c>
      <c r="O7" s="147" t="s">
        <v>48</v>
      </c>
      <c r="P7" s="147" t="s">
        <v>49</v>
      </c>
      <c r="Q7" s="147" t="s">
        <v>50</v>
      </c>
      <c r="R7" s="31">
        <v>44</v>
      </c>
      <c r="S7" s="147" t="s">
        <v>45</v>
      </c>
      <c r="T7" s="138"/>
      <c r="U7" s="139" t="s">
        <v>46</v>
      </c>
      <c r="V7" s="138"/>
      <c r="W7" s="153"/>
      <c r="X7" s="154"/>
    </row>
    <row r="8" ht="76" customHeight="1" spans="1:24">
      <c r="A8" s="138"/>
      <c r="B8" s="139"/>
      <c r="C8" s="140"/>
      <c r="D8" s="140"/>
      <c r="E8" s="139"/>
      <c r="F8" s="139"/>
      <c r="G8" s="139"/>
      <c r="H8" s="139"/>
      <c r="I8" s="139"/>
      <c r="J8" s="139"/>
      <c r="K8" s="139"/>
      <c r="L8" s="139"/>
      <c r="M8" s="139"/>
      <c r="N8" s="147" t="s">
        <v>51</v>
      </c>
      <c r="O8" s="147" t="s">
        <v>52</v>
      </c>
      <c r="P8" s="147" t="s">
        <v>53</v>
      </c>
      <c r="Q8" s="147" t="s">
        <v>54</v>
      </c>
      <c r="R8" s="31">
        <v>1</v>
      </c>
      <c r="S8" s="147" t="s">
        <v>45</v>
      </c>
      <c r="T8" s="138"/>
      <c r="U8" s="139" t="s">
        <v>46</v>
      </c>
      <c r="V8" s="138"/>
      <c r="W8" s="153"/>
      <c r="X8" s="154"/>
    </row>
    <row r="9" ht="76" customHeight="1" spans="1:24">
      <c r="A9" s="138"/>
      <c r="B9" s="139"/>
      <c r="C9" s="140"/>
      <c r="D9" s="140"/>
      <c r="E9" s="139"/>
      <c r="F9" s="139"/>
      <c r="G9" s="139"/>
      <c r="H9" s="139"/>
      <c r="I9" s="139"/>
      <c r="J9" s="139"/>
      <c r="K9" s="139"/>
      <c r="L9" s="139"/>
      <c r="M9" s="139"/>
      <c r="N9" s="147" t="s">
        <v>55</v>
      </c>
      <c r="O9" s="147" t="s">
        <v>56</v>
      </c>
      <c r="P9" s="147" t="s">
        <v>57</v>
      </c>
      <c r="Q9" s="147" t="s">
        <v>58</v>
      </c>
      <c r="R9" s="31">
        <v>1727</v>
      </c>
      <c r="S9" s="147" t="s">
        <v>45</v>
      </c>
      <c r="T9" s="138"/>
      <c r="U9" s="139" t="s">
        <v>46</v>
      </c>
      <c r="V9" s="138"/>
      <c r="W9" s="153"/>
      <c r="X9" s="154"/>
    </row>
    <row r="10" ht="76" customHeight="1" spans="1:24">
      <c r="A10" s="138"/>
      <c r="B10" s="139"/>
      <c r="C10" s="140"/>
      <c r="D10" s="140"/>
      <c r="E10" s="139"/>
      <c r="F10" s="139"/>
      <c r="G10" s="139"/>
      <c r="H10" s="139"/>
      <c r="I10" s="139"/>
      <c r="J10" s="139"/>
      <c r="K10" s="139"/>
      <c r="L10" s="139"/>
      <c r="M10" s="139"/>
      <c r="N10" s="147" t="s">
        <v>59</v>
      </c>
      <c r="O10" s="147" t="s">
        <v>60</v>
      </c>
      <c r="P10" s="147" t="s">
        <v>61</v>
      </c>
      <c r="Q10" s="147" t="s">
        <v>44</v>
      </c>
      <c r="R10" s="31">
        <v>50</v>
      </c>
      <c r="S10" s="147" t="s">
        <v>45</v>
      </c>
      <c r="T10" s="138"/>
      <c r="U10" s="139" t="s">
        <v>46</v>
      </c>
      <c r="V10" s="138"/>
      <c r="W10" s="153"/>
      <c r="X10" s="154"/>
    </row>
    <row r="11" ht="76" customHeight="1" spans="1:24">
      <c r="A11" s="138"/>
      <c r="B11" s="139"/>
      <c r="C11" s="140"/>
      <c r="D11" s="140"/>
      <c r="E11" s="139"/>
      <c r="F11" s="139"/>
      <c r="G11" s="139"/>
      <c r="H11" s="139"/>
      <c r="I11" s="139"/>
      <c r="J11" s="139"/>
      <c r="K11" s="139"/>
      <c r="L11" s="139"/>
      <c r="M11" s="139"/>
      <c r="N11" s="147" t="s">
        <v>62</v>
      </c>
      <c r="O11" s="147" t="s">
        <v>63</v>
      </c>
      <c r="P11" s="147" t="s">
        <v>64</v>
      </c>
      <c r="Q11" s="147" t="s">
        <v>58</v>
      </c>
      <c r="R11" s="31">
        <v>3950</v>
      </c>
      <c r="S11" s="147" t="s">
        <v>45</v>
      </c>
      <c r="T11" s="138"/>
      <c r="U11" s="139" t="s">
        <v>46</v>
      </c>
      <c r="V11" s="138"/>
      <c r="W11" s="153"/>
      <c r="X11" s="154"/>
    </row>
    <row r="12" ht="76" customHeight="1" spans="1:24">
      <c r="A12" s="138"/>
      <c r="B12" s="139"/>
      <c r="C12" s="140"/>
      <c r="D12" s="140"/>
      <c r="E12" s="139"/>
      <c r="F12" s="139"/>
      <c r="G12" s="139"/>
      <c r="H12" s="139"/>
      <c r="I12" s="139"/>
      <c r="J12" s="139"/>
      <c r="K12" s="139"/>
      <c r="L12" s="139"/>
      <c r="M12" s="139"/>
      <c r="N12" s="147" t="s">
        <v>65</v>
      </c>
      <c r="O12" s="147" t="s">
        <v>63</v>
      </c>
      <c r="P12" s="147" t="s">
        <v>66</v>
      </c>
      <c r="Q12" s="147"/>
      <c r="R12" s="147"/>
      <c r="S12" s="147" t="s">
        <v>45</v>
      </c>
      <c r="T12" s="138"/>
      <c r="U12" s="139" t="s">
        <v>46</v>
      </c>
      <c r="V12" s="138"/>
      <c r="W12" s="153"/>
      <c r="X12" s="154"/>
    </row>
    <row r="13" ht="76" customHeight="1" spans="1:24">
      <c r="A13" s="138"/>
      <c r="B13" s="139"/>
      <c r="C13" s="140"/>
      <c r="D13" s="140"/>
      <c r="E13" s="139"/>
      <c r="F13" s="139"/>
      <c r="G13" s="139"/>
      <c r="H13" s="139"/>
      <c r="I13" s="139"/>
      <c r="J13" s="139"/>
      <c r="K13" s="139"/>
      <c r="L13" s="139"/>
      <c r="M13" s="139"/>
      <c r="N13" s="147" t="s">
        <v>67</v>
      </c>
      <c r="O13" s="147" t="s">
        <v>63</v>
      </c>
      <c r="P13" s="147" t="s">
        <v>68</v>
      </c>
      <c r="Q13" s="147" t="s">
        <v>58</v>
      </c>
      <c r="R13" s="31">
        <v>3900</v>
      </c>
      <c r="S13" s="147" t="s">
        <v>45</v>
      </c>
      <c r="T13" s="138"/>
      <c r="U13" s="139" t="s">
        <v>46</v>
      </c>
      <c r="V13" s="138"/>
      <c r="W13" s="153"/>
      <c r="X13" s="154"/>
    </row>
    <row r="14" ht="76" customHeight="1" spans="1:24">
      <c r="A14" s="138"/>
      <c r="B14" s="139"/>
      <c r="C14" s="140"/>
      <c r="D14" s="140"/>
      <c r="E14" s="139"/>
      <c r="F14" s="139"/>
      <c r="G14" s="139"/>
      <c r="H14" s="139"/>
      <c r="I14" s="139"/>
      <c r="J14" s="139"/>
      <c r="K14" s="139"/>
      <c r="L14" s="139"/>
      <c r="M14" s="139"/>
      <c r="N14" s="147" t="s">
        <v>69</v>
      </c>
      <c r="O14" s="147" t="s">
        <v>63</v>
      </c>
      <c r="P14" s="147" t="s">
        <v>70</v>
      </c>
      <c r="Q14" s="147" t="s">
        <v>58</v>
      </c>
      <c r="R14" s="31">
        <v>2750</v>
      </c>
      <c r="S14" s="147" t="s">
        <v>45</v>
      </c>
      <c r="T14" s="138"/>
      <c r="U14" s="139" t="s">
        <v>46</v>
      </c>
      <c r="V14" s="138"/>
      <c r="W14" s="153"/>
      <c r="X14" s="154"/>
    </row>
    <row r="15" ht="76" customHeight="1" spans="1:24">
      <c r="A15" s="138"/>
      <c r="B15" s="139"/>
      <c r="C15" s="140"/>
      <c r="D15" s="140"/>
      <c r="E15" s="139"/>
      <c r="F15" s="139"/>
      <c r="G15" s="139"/>
      <c r="H15" s="139"/>
      <c r="I15" s="139"/>
      <c r="J15" s="139"/>
      <c r="K15" s="139"/>
      <c r="L15" s="139"/>
      <c r="M15" s="139"/>
      <c r="N15" s="147" t="s">
        <v>71</v>
      </c>
      <c r="O15" s="147" t="s">
        <v>63</v>
      </c>
      <c r="P15" s="147" t="s">
        <v>72</v>
      </c>
      <c r="Q15" s="147" t="s">
        <v>44</v>
      </c>
      <c r="R15" s="31">
        <v>3500</v>
      </c>
      <c r="S15" s="147" t="s">
        <v>45</v>
      </c>
      <c r="T15" s="138"/>
      <c r="U15" s="139" t="s">
        <v>46</v>
      </c>
      <c r="V15" s="138"/>
      <c r="W15" s="153"/>
      <c r="X15" s="154"/>
    </row>
    <row r="16" ht="23.1" customHeight="1" spans="1:24">
      <c r="A16" s="138"/>
      <c r="B16" s="139"/>
      <c r="C16" s="140"/>
      <c r="D16" s="140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8"/>
      <c r="U16" s="138"/>
      <c r="V16" s="138"/>
      <c r="W16" s="153"/>
      <c r="X16" s="154"/>
    </row>
    <row r="17" ht="23.1" customHeight="1" spans="1:24">
      <c r="A17" s="138"/>
      <c r="B17" s="139"/>
      <c r="C17" s="140"/>
      <c r="D17" s="140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8"/>
      <c r="U17" s="138"/>
      <c r="V17" s="138"/>
      <c r="W17" s="153"/>
      <c r="X17" s="154"/>
    </row>
    <row r="18" ht="23.1" customHeight="1" spans="1:24">
      <c r="A18" s="138"/>
      <c r="B18" s="139"/>
      <c r="C18" s="140"/>
      <c r="D18" s="140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8"/>
      <c r="U18" s="138"/>
      <c r="V18" s="138"/>
      <c r="W18" s="153"/>
      <c r="X18" s="154"/>
    </row>
    <row r="19" ht="23.1" customHeight="1"/>
    <row r="20" ht="23.1" customHeight="1"/>
    <row r="21" ht="23.1" customHeight="1"/>
    <row r="22" ht="23.1" customHeight="1"/>
  </sheetData>
  <mergeCells count="34">
    <mergeCell ref="A1:W1"/>
    <mergeCell ref="A2:X2"/>
    <mergeCell ref="K3:M3"/>
    <mergeCell ref="N3:R3"/>
    <mergeCell ref="K5:M5"/>
    <mergeCell ref="A3:A4"/>
    <mergeCell ref="A6:A18"/>
    <mergeCell ref="B3:B4"/>
    <mergeCell ref="B6:B18"/>
    <mergeCell ref="C3:C4"/>
    <mergeCell ref="C6:C18"/>
    <mergeCell ref="D3:D4"/>
    <mergeCell ref="D6:D18"/>
    <mergeCell ref="E3:E4"/>
    <mergeCell ref="E6:E18"/>
    <mergeCell ref="F3:F4"/>
    <mergeCell ref="F6:F18"/>
    <mergeCell ref="G3:G4"/>
    <mergeCell ref="G6:G18"/>
    <mergeCell ref="H3:H4"/>
    <mergeCell ref="H6:H18"/>
    <mergeCell ref="I3:I4"/>
    <mergeCell ref="I6:I18"/>
    <mergeCell ref="J3:J4"/>
    <mergeCell ref="J6:J18"/>
    <mergeCell ref="K6:K18"/>
    <mergeCell ref="L6:L18"/>
    <mergeCell ref="M6:M18"/>
    <mergeCell ref="S3:S4"/>
    <mergeCell ref="T3:T4"/>
    <mergeCell ref="U3:U4"/>
    <mergeCell ref="V3:V4"/>
    <mergeCell ref="W3:W4"/>
    <mergeCell ref="X3:X4"/>
  </mergeCells>
  <pageMargins left="0.708661417322835" right="0.708661417322835" top="0.748031496062992" bottom="0.748031496062992" header="0.31496062992126" footer="0.31496062992126"/>
  <pageSetup paperSize="9" scale="5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10"/>
  <sheetViews>
    <sheetView view="pageBreakPreview" zoomScale="55" zoomScaleNormal="85" workbookViewId="0">
      <pane ySplit="4" topLeftCell="A8" activePane="bottomLeft" state="frozen"/>
      <selection/>
      <selection pane="bottomLeft" activeCell="H3" sqref="$A3:$XFD14"/>
    </sheetView>
  </sheetViews>
  <sheetFormatPr defaultColWidth="12.375" defaultRowHeight="46" customHeight="1"/>
  <cols>
    <col min="1" max="1" width="12.375" style="89" customWidth="1"/>
    <col min="2" max="2" width="17.5416666666667" style="89" customWidth="1"/>
    <col min="3" max="6" width="12.375" style="89" customWidth="1"/>
    <col min="7" max="7" width="12.375" style="90" customWidth="1"/>
    <col min="8" max="11" width="12.375" style="89" customWidth="1"/>
    <col min="12" max="12" width="22.825" style="89" customWidth="1"/>
    <col min="13" max="16383" width="12.375" style="89" customWidth="1"/>
    <col min="16384" max="16384" width="12.375" style="89"/>
  </cols>
  <sheetData>
    <row r="1" customHeight="1" spans="1:32">
      <c r="A1" s="91" t="s">
        <v>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122"/>
    </row>
    <row r="2" ht="18" customHeight="1" spans="1:3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123" t="s">
        <v>74</v>
      </c>
      <c r="AF2" s="122"/>
    </row>
    <row r="3" s="88" customFormat="1" ht="109" customHeight="1" spans="1:32">
      <c r="A3" s="93" t="s">
        <v>2</v>
      </c>
      <c r="B3" s="94" t="s">
        <v>3</v>
      </c>
      <c r="C3" s="93" t="s">
        <v>4</v>
      </c>
      <c r="D3" s="93" t="s">
        <v>5</v>
      </c>
      <c r="E3" s="93" t="s">
        <v>8</v>
      </c>
      <c r="F3" s="93" t="s">
        <v>9</v>
      </c>
      <c r="G3" s="93" t="s">
        <v>11</v>
      </c>
      <c r="H3" s="93" t="s">
        <v>12</v>
      </c>
      <c r="I3" s="93"/>
      <c r="J3" s="93"/>
      <c r="K3" s="93" t="s">
        <v>75</v>
      </c>
      <c r="L3" s="93"/>
      <c r="M3" s="93"/>
      <c r="N3" s="93"/>
      <c r="O3" s="93"/>
      <c r="P3" s="93"/>
      <c r="Q3" s="120"/>
      <c r="R3" s="120" t="s">
        <v>76</v>
      </c>
      <c r="S3" s="121"/>
      <c r="T3" s="121"/>
      <c r="U3" s="121"/>
      <c r="V3" s="93" t="s">
        <v>14</v>
      </c>
      <c r="W3" s="93"/>
      <c r="X3" s="93"/>
      <c r="Y3" s="120" t="s">
        <v>77</v>
      </c>
      <c r="Z3" s="121"/>
      <c r="AA3" s="124"/>
      <c r="AB3" s="121" t="s">
        <v>78</v>
      </c>
      <c r="AC3" s="121"/>
      <c r="AD3" s="121"/>
      <c r="AE3" s="93" t="s">
        <v>79</v>
      </c>
      <c r="AF3" s="125" t="s">
        <v>80</v>
      </c>
    </row>
    <row r="4" s="88" customFormat="1" ht="109" customHeight="1" spans="1:32">
      <c r="A4" s="95"/>
      <c r="B4" s="96"/>
      <c r="C4" s="95"/>
      <c r="D4" s="95"/>
      <c r="E4" s="95"/>
      <c r="F4" s="95"/>
      <c r="G4" s="95"/>
      <c r="H4" s="95" t="s">
        <v>81</v>
      </c>
      <c r="I4" s="95" t="s">
        <v>21</v>
      </c>
      <c r="J4" s="95" t="s">
        <v>22</v>
      </c>
      <c r="K4" s="95" t="s">
        <v>23</v>
      </c>
      <c r="L4" s="95" t="s">
        <v>25</v>
      </c>
      <c r="M4" s="95" t="s">
        <v>27</v>
      </c>
      <c r="N4" s="95" t="s">
        <v>82</v>
      </c>
      <c r="O4" s="95" t="s">
        <v>83</v>
      </c>
      <c r="P4" s="95" t="s">
        <v>84</v>
      </c>
      <c r="Q4" s="95" t="s">
        <v>85</v>
      </c>
      <c r="R4" s="95" t="s">
        <v>86</v>
      </c>
      <c r="S4" s="95" t="s">
        <v>87</v>
      </c>
      <c r="T4" s="95" t="s">
        <v>88</v>
      </c>
      <c r="U4" s="95" t="s">
        <v>89</v>
      </c>
      <c r="V4" s="95" t="s">
        <v>45</v>
      </c>
      <c r="W4" s="95" t="s">
        <v>90</v>
      </c>
      <c r="X4" s="95" t="s">
        <v>91</v>
      </c>
      <c r="Y4" s="95" t="s">
        <v>92</v>
      </c>
      <c r="Z4" s="95" t="s">
        <v>93</v>
      </c>
      <c r="AA4" s="95" t="s">
        <v>94</v>
      </c>
      <c r="AB4" s="95" t="s">
        <v>95</v>
      </c>
      <c r="AC4" s="95" t="s">
        <v>96</v>
      </c>
      <c r="AD4" s="95" t="s">
        <v>97</v>
      </c>
      <c r="AE4" s="95"/>
      <c r="AF4" s="126"/>
    </row>
    <row r="5" s="88" customFormat="1" ht="109" customHeight="1" spans="1:32">
      <c r="A5" s="97" t="s">
        <v>98</v>
      </c>
      <c r="B5" s="98" t="s">
        <v>99</v>
      </c>
      <c r="C5" s="98" t="s">
        <v>100</v>
      </c>
      <c r="D5" s="98" t="s">
        <v>101</v>
      </c>
      <c r="E5" s="98">
        <v>2021</v>
      </c>
      <c r="F5" s="98">
        <v>2022.12</v>
      </c>
      <c r="G5" s="98">
        <v>1754.8</v>
      </c>
      <c r="H5" s="98" t="s">
        <v>102</v>
      </c>
      <c r="I5" s="99" t="s">
        <v>103</v>
      </c>
      <c r="J5" s="98"/>
      <c r="K5" s="98" t="s">
        <v>104</v>
      </c>
      <c r="L5" s="98" t="s">
        <v>105</v>
      </c>
      <c r="M5" s="99">
        <v>2.2</v>
      </c>
      <c r="N5" s="99" t="s">
        <v>106</v>
      </c>
      <c r="O5" s="99">
        <v>1173.2</v>
      </c>
      <c r="P5" s="99" t="s">
        <v>107</v>
      </c>
      <c r="Q5" s="98" t="s">
        <v>108</v>
      </c>
      <c r="R5" s="98" t="s">
        <v>109</v>
      </c>
      <c r="S5" s="98"/>
      <c r="T5" s="98"/>
      <c r="U5" s="98"/>
      <c r="V5" s="98"/>
      <c r="W5" s="99" t="s">
        <v>109</v>
      </c>
      <c r="X5" s="98"/>
      <c r="Y5" s="98"/>
      <c r="Z5" s="99" t="s">
        <v>109</v>
      </c>
      <c r="AA5" s="98"/>
      <c r="AB5" s="98"/>
      <c r="AC5" s="99" t="s">
        <v>109</v>
      </c>
      <c r="AD5" s="98"/>
      <c r="AE5" s="99" t="s">
        <v>110</v>
      </c>
      <c r="AF5" s="127"/>
    </row>
    <row r="6" s="88" customFormat="1" ht="109" customHeight="1" spans="1:32">
      <c r="A6" s="97"/>
      <c r="B6" s="99"/>
      <c r="C6" s="99"/>
      <c r="D6" s="99"/>
      <c r="E6" s="99"/>
      <c r="F6" s="99"/>
      <c r="G6" s="99"/>
      <c r="H6" s="99"/>
      <c r="I6" s="114" t="s">
        <v>111</v>
      </c>
      <c r="J6" s="99"/>
      <c r="K6" s="99"/>
      <c r="L6" s="99"/>
      <c r="M6" s="114">
        <v>4.379</v>
      </c>
      <c r="N6" s="114" t="s">
        <v>106</v>
      </c>
      <c r="O6" s="114">
        <v>581.6</v>
      </c>
      <c r="P6" s="114" t="s">
        <v>112</v>
      </c>
      <c r="Q6" s="99"/>
      <c r="R6" s="99"/>
      <c r="S6" s="99"/>
      <c r="T6" s="99"/>
      <c r="U6" s="99"/>
      <c r="V6" s="99"/>
      <c r="W6" s="114" t="s">
        <v>109</v>
      </c>
      <c r="X6" s="99"/>
      <c r="Y6" s="99"/>
      <c r="Z6" s="114" t="s">
        <v>109</v>
      </c>
      <c r="AA6" s="99"/>
      <c r="AB6" s="99"/>
      <c r="AC6" s="114" t="s">
        <v>109</v>
      </c>
      <c r="AD6" s="99"/>
      <c r="AE6" s="114" t="s">
        <v>113</v>
      </c>
      <c r="AF6" s="127"/>
    </row>
    <row r="7" s="88" customFormat="1" ht="109" customHeight="1" spans="1:32">
      <c r="A7" s="95" t="s">
        <v>114</v>
      </c>
      <c r="B7" s="100" t="s">
        <v>115</v>
      </c>
      <c r="C7" s="101" t="s">
        <v>116</v>
      </c>
      <c r="D7" s="101" t="s">
        <v>117</v>
      </c>
      <c r="E7" s="101" t="s">
        <v>118</v>
      </c>
      <c r="F7" s="101" t="s">
        <v>119</v>
      </c>
      <c r="G7" s="101">
        <v>184.7</v>
      </c>
      <c r="H7" s="101" t="s">
        <v>120</v>
      </c>
      <c r="I7" s="114" t="s">
        <v>121</v>
      </c>
      <c r="J7" s="101"/>
      <c r="K7" s="101" t="s">
        <v>104</v>
      </c>
      <c r="L7" s="101" t="s">
        <v>105</v>
      </c>
      <c r="M7" s="114">
        <v>0.316</v>
      </c>
      <c r="N7" s="114" t="s">
        <v>106</v>
      </c>
      <c r="O7" s="114"/>
      <c r="P7" s="114" t="s">
        <v>122</v>
      </c>
      <c r="Q7" s="101" t="s">
        <v>108</v>
      </c>
      <c r="R7" s="114" t="s">
        <v>109</v>
      </c>
      <c r="S7" s="101"/>
      <c r="T7" s="101"/>
      <c r="U7" s="101"/>
      <c r="V7" s="101"/>
      <c r="W7" s="114" t="s">
        <v>109</v>
      </c>
      <c r="X7" s="101"/>
      <c r="Y7" s="101"/>
      <c r="Z7" s="114" t="s">
        <v>109</v>
      </c>
      <c r="AA7" s="101"/>
      <c r="AB7" s="101"/>
      <c r="AC7" s="114"/>
      <c r="AD7" s="101"/>
      <c r="AE7" s="114" t="s">
        <v>121</v>
      </c>
      <c r="AF7" s="127"/>
    </row>
    <row r="8" s="88" customFormat="1" ht="109" customHeight="1" spans="1:32">
      <c r="A8" s="95" t="s">
        <v>123</v>
      </c>
      <c r="B8" s="102" t="s">
        <v>124</v>
      </c>
      <c r="C8" s="101" t="s">
        <v>125</v>
      </c>
      <c r="D8" s="101" t="s">
        <v>126</v>
      </c>
      <c r="E8" s="101" t="s">
        <v>118</v>
      </c>
      <c r="F8" s="101" t="s">
        <v>127</v>
      </c>
      <c r="G8" s="101">
        <v>83.9169</v>
      </c>
      <c r="H8" s="101" t="s">
        <v>102</v>
      </c>
      <c r="I8" s="114" t="s">
        <v>103</v>
      </c>
      <c r="J8" s="101"/>
      <c r="K8" s="101" t="s">
        <v>128</v>
      </c>
      <c r="L8" s="101" t="s">
        <v>129</v>
      </c>
      <c r="M8" s="114">
        <v>17.3</v>
      </c>
      <c r="N8" s="114" t="s">
        <v>130</v>
      </c>
      <c r="O8" s="114"/>
      <c r="P8" s="114" t="s">
        <v>107</v>
      </c>
      <c r="Q8" s="114" t="s">
        <v>108</v>
      </c>
      <c r="R8" s="114" t="s">
        <v>109</v>
      </c>
      <c r="S8" s="101"/>
      <c r="T8" s="101"/>
      <c r="U8" s="101"/>
      <c r="V8" s="101"/>
      <c r="W8" s="114" t="s">
        <v>109</v>
      </c>
      <c r="X8" s="101"/>
      <c r="Y8" s="101"/>
      <c r="Z8" s="114" t="s">
        <v>109</v>
      </c>
      <c r="AA8" s="101"/>
      <c r="AB8" s="101"/>
      <c r="AC8" s="114"/>
      <c r="AD8" s="101"/>
      <c r="AE8" s="114" t="s">
        <v>103</v>
      </c>
      <c r="AF8" s="127"/>
    </row>
    <row r="9" s="88" customFormat="1" ht="109" customHeight="1" spans="1:32">
      <c r="A9" s="103" t="s">
        <v>131</v>
      </c>
      <c r="B9" s="104" t="s">
        <v>132</v>
      </c>
      <c r="C9" s="105" t="s">
        <v>133</v>
      </c>
      <c r="D9" s="105" t="s">
        <v>101</v>
      </c>
      <c r="E9" s="102">
        <v>20219.19</v>
      </c>
      <c r="F9" s="106"/>
      <c r="G9" s="104" t="s">
        <v>134</v>
      </c>
      <c r="H9" s="102" t="s">
        <v>102</v>
      </c>
      <c r="I9" s="102" t="s">
        <v>135</v>
      </c>
      <c r="J9" s="102"/>
      <c r="K9" s="102" t="s">
        <v>104</v>
      </c>
      <c r="L9" s="102" t="s">
        <v>105</v>
      </c>
      <c r="M9" s="105">
        <v>2.004</v>
      </c>
      <c r="N9" s="102" t="s">
        <v>106</v>
      </c>
      <c r="O9" s="104" t="s">
        <v>134</v>
      </c>
      <c r="P9" s="102" t="s">
        <v>102</v>
      </c>
      <c r="Q9" s="102" t="s">
        <v>108</v>
      </c>
      <c r="R9" s="102" t="s">
        <v>109</v>
      </c>
      <c r="S9" s="102"/>
      <c r="T9" s="102"/>
      <c r="U9" s="102"/>
      <c r="V9" s="102"/>
      <c r="W9" s="102" t="s">
        <v>109</v>
      </c>
      <c r="X9" s="102"/>
      <c r="Y9" s="102"/>
      <c r="Z9" s="102" t="s">
        <v>109</v>
      </c>
      <c r="AA9" s="102"/>
      <c r="AB9" s="102"/>
      <c r="AC9" s="102" t="s">
        <v>109</v>
      </c>
      <c r="AD9" s="102"/>
      <c r="AE9" s="102" t="s">
        <v>136</v>
      </c>
      <c r="AF9" s="128"/>
    </row>
    <row r="10" s="88" customFormat="1" ht="109" customHeight="1" spans="1:32">
      <c r="A10" s="107"/>
      <c r="B10" s="104" t="s">
        <v>137</v>
      </c>
      <c r="C10" s="105" t="s">
        <v>133</v>
      </c>
      <c r="D10" s="105" t="s">
        <v>138</v>
      </c>
      <c r="E10" s="108"/>
      <c r="F10" s="109"/>
      <c r="G10" s="104" t="s">
        <v>139</v>
      </c>
      <c r="H10" s="108"/>
      <c r="I10" s="108"/>
      <c r="J10" s="108"/>
      <c r="K10" s="108"/>
      <c r="L10" s="108"/>
      <c r="M10" s="105">
        <v>1.936</v>
      </c>
      <c r="N10" s="108"/>
      <c r="O10" s="104" t="s">
        <v>139</v>
      </c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28"/>
    </row>
    <row r="11" s="88" customFormat="1" ht="109" customHeight="1" spans="1:32">
      <c r="A11" s="110"/>
      <c r="B11" s="104" t="s">
        <v>140</v>
      </c>
      <c r="C11" s="105" t="s">
        <v>133</v>
      </c>
      <c r="D11" s="105" t="s">
        <v>138</v>
      </c>
      <c r="E11" s="111"/>
      <c r="F11" s="112"/>
      <c r="G11" s="104" t="s">
        <v>141</v>
      </c>
      <c r="H11" s="111"/>
      <c r="I11" s="111"/>
      <c r="J11" s="111"/>
      <c r="K11" s="111"/>
      <c r="L11" s="111"/>
      <c r="M11" s="105">
        <v>2.635</v>
      </c>
      <c r="N11" s="111"/>
      <c r="O11" s="104" t="s">
        <v>141</v>
      </c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28"/>
    </row>
    <row r="12" s="88" customFormat="1" ht="109" customHeight="1" spans="1:32">
      <c r="A12" s="113" t="s">
        <v>142</v>
      </c>
      <c r="B12" s="94" t="s">
        <v>143</v>
      </c>
      <c r="C12" s="94" t="s">
        <v>144</v>
      </c>
      <c r="D12" s="104" t="s">
        <v>145</v>
      </c>
      <c r="E12" s="94">
        <v>2023.6</v>
      </c>
      <c r="F12" s="94">
        <v>2023.12</v>
      </c>
      <c r="G12" s="94">
        <v>70.1455</v>
      </c>
      <c r="H12" s="94" t="s">
        <v>102</v>
      </c>
      <c r="I12" s="94" t="s">
        <v>146</v>
      </c>
      <c r="J12" s="94"/>
      <c r="K12" s="94" t="s">
        <v>104</v>
      </c>
      <c r="L12" s="94" t="s">
        <v>147</v>
      </c>
      <c r="M12" s="94">
        <v>0.925</v>
      </c>
      <c r="N12" s="94" t="s">
        <v>106</v>
      </c>
      <c r="O12" s="94">
        <v>70.1455</v>
      </c>
      <c r="P12" s="114" t="s">
        <v>148</v>
      </c>
      <c r="Q12" s="114" t="s">
        <v>108</v>
      </c>
      <c r="R12" s="114" t="s">
        <v>109</v>
      </c>
      <c r="S12" s="114"/>
      <c r="T12" s="114"/>
      <c r="U12" s="114"/>
      <c r="V12" s="114"/>
      <c r="W12" s="114" t="s">
        <v>109</v>
      </c>
      <c r="X12" s="114"/>
      <c r="Y12" s="114"/>
      <c r="Z12" s="114" t="s">
        <v>109</v>
      </c>
      <c r="AA12" s="114"/>
      <c r="AB12" s="114"/>
      <c r="AC12" s="114"/>
      <c r="AD12" s="114"/>
      <c r="AE12" s="114" t="s">
        <v>148</v>
      </c>
      <c r="AF12" s="129"/>
    </row>
    <row r="13" s="88" customFormat="1" ht="109" customHeight="1" spans="1:32">
      <c r="A13" s="95" t="s">
        <v>149</v>
      </c>
      <c r="B13" s="105" t="s">
        <v>150</v>
      </c>
      <c r="C13" s="114" t="s">
        <v>151</v>
      </c>
      <c r="D13" s="114" t="s">
        <v>152</v>
      </c>
      <c r="E13" s="114">
        <v>2022</v>
      </c>
      <c r="F13" s="115"/>
      <c r="G13" s="114">
        <v>208.9</v>
      </c>
      <c r="H13" s="114" t="s">
        <v>102</v>
      </c>
      <c r="I13" s="114" t="s">
        <v>153</v>
      </c>
      <c r="J13" s="114"/>
      <c r="K13" s="114" t="s">
        <v>104</v>
      </c>
      <c r="L13" s="114" t="s">
        <v>105</v>
      </c>
      <c r="M13" s="114">
        <v>1.264</v>
      </c>
      <c r="N13" s="114" t="s">
        <v>106</v>
      </c>
      <c r="O13" s="114">
        <v>208.9</v>
      </c>
      <c r="P13" s="114" t="s">
        <v>154</v>
      </c>
      <c r="Q13" s="114" t="s">
        <v>108</v>
      </c>
      <c r="R13" s="114" t="s">
        <v>109</v>
      </c>
      <c r="S13" s="114"/>
      <c r="T13" s="114"/>
      <c r="U13" s="114"/>
      <c r="V13" s="114"/>
      <c r="W13" s="114" t="s">
        <v>109</v>
      </c>
      <c r="X13" s="114"/>
      <c r="Y13" s="114"/>
      <c r="Z13" s="114" t="s">
        <v>109</v>
      </c>
      <c r="AA13" s="114"/>
      <c r="AB13" s="114"/>
      <c r="AC13" s="114" t="s">
        <v>109</v>
      </c>
      <c r="AD13" s="114"/>
      <c r="AE13" s="114" t="s">
        <v>153</v>
      </c>
      <c r="AF13" s="127"/>
    </row>
    <row r="14" s="88" customFormat="1" ht="109" customHeight="1" spans="1:32">
      <c r="A14" s="113" t="s">
        <v>155</v>
      </c>
      <c r="B14" s="94" t="s">
        <v>156</v>
      </c>
      <c r="C14" s="94" t="s">
        <v>157</v>
      </c>
      <c r="D14" s="94" t="s">
        <v>158</v>
      </c>
      <c r="E14" s="94">
        <v>2021</v>
      </c>
      <c r="F14" s="116"/>
      <c r="G14" s="94">
        <v>54.7</v>
      </c>
      <c r="H14" s="114" t="s">
        <v>102</v>
      </c>
      <c r="I14" s="94" t="s">
        <v>135</v>
      </c>
      <c r="J14" s="119"/>
      <c r="K14" s="114" t="s">
        <v>104</v>
      </c>
      <c r="L14" s="114" t="s">
        <v>105</v>
      </c>
      <c r="M14" s="94">
        <v>240</v>
      </c>
      <c r="N14" s="94" t="s">
        <v>130</v>
      </c>
      <c r="O14" s="94">
        <v>54.7</v>
      </c>
      <c r="P14" s="114" t="s">
        <v>159</v>
      </c>
      <c r="Q14" s="114" t="s">
        <v>108</v>
      </c>
      <c r="R14" s="114" t="s">
        <v>109</v>
      </c>
      <c r="S14" s="119"/>
      <c r="T14" s="119"/>
      <c r="U14" s="119"/>
      <c r="V14" s="119"/>
      <c r="W14" s="114" t="s">
        <v>109</v>
      </c>
      <c r="X14" s="119"/>
      <c r="Y14" s="119"/>
      <c r="Z14" s="114" t="s">
        <v>109</v>
      </c>
      <c r="AA14" s="119"/>
      <c r="AB14" s="119"/>
      <c r="AC14" s="114" t="s">
        <v>109</v>
      </c>
      <c r="AD14" s="119"/>
      <c r="AE14" s="94" t="s">
        <v>135</v>
      </c>
      <c r="AF14" s="119"/>
    </row>
    <row r="15" customHeight="1" spans="1:32">
      <c r="A15" s="117"/>
      <c r="B15" s="117"/>
      <c r="C15" s="117"/>
      <c r="D15" s="117"/>
      <c r="E15" s="117"/>
      <c r="F15" s="117"/>
      <c r="G15" s="118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</row>
    <row r="16" customHeight="1" spans="1:32">
      <c r="A16" s="117"/>
      <c r="B16" s="117"/>
      <c r="C16" s="117"/>
      <c r="D16" s="117"/>
      <c r="E16" s="117"/>
      <c r="F16" s="117"/>
      <c r="G16" s="118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</row>
    <row r="17" customHeight="1" spans="1:32">
      <c r="A17" s="117"/>
      <c r="B17" s="117"/>
      <c r="C17" s="117"/>
      <c r="D17" s="117"/>
      <c r="E17" s="117"/>
      <c r="F17" s="117"/>
      <c r="G17" s="118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</row>
    <row r="18" customHeight="1" spans="1:32">
      <c r="A18" s="117"/>
      <c r="B18" s="117"/>
      <c r="C18" s="117"/>
      <c r="D18" s="117"/>
      <c r="E18" s="117"/>
      <c r="F18" s="117"/>
      <c r="G18" s="118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</row>
    <row r="19" customHeight="1" spans="1:32">
      <c r="A19" s="117"/>
      <c r="B19" s="117"/>
      <c r="C19" s="117"/>
      <c r="D19" s="117"/>
      <c r="E19" s="117"/>
      <c r="F19" s="117"/>
      <c r="G19" s="118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</row>
    <row r="20" customHeight="1" spans="1:32">
      <c r="A20" s="117"/>
      <c r="B20" s="117"/>
      <c r="C20" s="117"/>
      <c r="D20" s="117"/>
      <c r="E20" s="117"/>
      <c r="F20" s="117"/>
      <c r="G20" s="118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</row>
    <row r="48" s="89" customFormat="1" customHeight="1" spans="7:7">
      <c r="G48" s="90"/>
    </row>
    <row r="89" s="89" customFormat="1" customHeight="1" spans="7:7">
      <c r="G89" s="90"/>
    </row>
    <row r="110" s="89" customFormat="1" customHeight="1" spans="7:7">
      <c r="G110" s="90"/>
    </row>
  </sheetData>
  <mergeCells count="63">
    <mergeCell ref="A1:AE1"/>
    <mergeCell ref="H3:J3"/>
    <mergeCell ref="K3:P3"/>
    <mergeCell ref="R3:U3"/>
    <mergeCell ref="V3:X3"/>
    <mergeCell ref="Y3:AA3"/>
    <mergeCell ref="AB3:AD3"/>
    <mergeCell ref="A3:A4"/>
    <mergeCell ref="A5:A6"/>
    <mergeCell ref="A9:A11"/>
    <mergeCell ref="B3:B4"/>
    <mergeCell ref="B5:B6"/>
    <mergeCell ref="C3:C4"/>
    <mergeCell ref="C5:C6"/>
    <mergeCell ref="D3:D4"/>
    <mergeCell ref="D5:D6"/>
    <mergeCell ref="E3:E4"/>
    <mergeCell ref="E5:E6"/>
    <mergeCell ref="E9:E11"/>
    <mergeCell ref="F3:F4"/>
    <mergeCell ref="F5:F6"/>
    <mergeCell ref="F9:F11"/>
    <mergeCell ref="G3:G4"/>
    <mergeCell ref="G5:G6"/>
    <mergeCell ref="H5:H6"/>
    <mergeCell ref="H9:H11"/>
    <mergeCell ref="I9:I11"/>
    <mergeCell ref="J5:J6"/>
    <mergeCell ref="J9:J11"/>
    <mergeCell ref="K5:K6"/>
    <mergeCell ref="K9:K11"/>
    <mergeCell ref="L5:L6"/>
    <mergeCell ref="L9:L11"/>
    <mergeCell ref="N9:N11"/>
    <mergeCell ref="P9:P11"/>
    <mergeCell ref="Q5:Q6"/>
    <mergeCell ref="Q9:Q11"/>
    <mergeCell ref="R5:R6"/>
    <mergeCell ref="R9:R11"/>
    <mergeCell ref="S5:S6"/>
    <mergeCell ref="S9:S11"/>
    <mergeCell ref="T5:T6"/>
    <mergeCell ref="T9:T11"/>
    <mergeCell ref="U5:U6"/>
    <mergeCell ref="U9:U11"/>
    <mergeCell ref="V5:V6"/>
    <mergeCell ref="V9:V11"/>
    <mergeCell ref="W9:W11"/>
    <mergeCell ref="X5:X6"/>
    <mergeCell ref="X9:X11"/>
    <mergeCell ref="Y5:Y6"/>
    <mergeCell ref="Y9:Y11"/>
    <mergeCell ref="Z9:Z11"/>
    <mergeCell ref="AA5:AA6"/>
    <mergeCell ref="AA9:AA11"/>
    <mergeCell ref="AB5:AB6"/>
    <mergeCell ref="AB9:AB11"/>
    <mergeCell ref="AC9:AC11"/>
    <mergeCell ref="AD5:AD6"/>
    <mergeCell ref="AD9:AD11"/>
    <mergeCell ref="AE3:AE4"/>
    <mergeCell ref="AE9:AE11"/>
    <mergeCell ref="AF3:AF4"/>
  </mergeCells>
  <pageMargins left="0.700694444444445" right="0.700694444444445" top="0.751388888888889" bottom="0.751388888888889" header="0.298611111111111" footer="0.298611111111111"/>
  <pageSetup paperSize="8" scale="48" fitToHeight="0" orientation="landscape" horizontalDpi="600"/>
  <headerFooter/>
  <rowBreaks count="1" manualBreakCount="1">
    <brk id="47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  <pageSetUpPr fitToPage="1"/>
  </sheetPr>
  <dimension ref="A1:AG38"/>
  <sheetViews>
    <sheetView zoomScale="55" zoomScaleNormal="55" workbookViewId="0">
      <selection activeCell="A1" sqref="A1:AD1"/>
    </sheetView>
  </sheetViews>
  <sheetFormatPr defaultColWidth="9" defaultRowHeight="18.75"/>
  <cols>
    <col min="1" max="1" width="8.13333333333333" style="1" customWidth="1"/>
    <col min="2" max="2" width="12.8583333333333" style="1" customWidth="1"/>
    <col min="3" max="3" width="13.7416666666667" style="1" customWidth="1"/>
    <col min="4" max="4" width="11.375" style="1"/>
    <col min="5" max="5" width="15.45" style="1" customWidth="1"/>
    <col min="6" max="6" width="19.325" style="1" customWidth="1"/>
    <col min="7" max="7" width="11.775" style="1" customWidth="1"/>
    <col min="8" max="8" width="10.325" style="1" customWidth="1"/>
    <col min="9" max="9" width="14.175" style="1" customWidth="1"/>
    <col min="10" max="10" width="11.2916666666667" style="1" customWidth="1"/>
    <col min="11" max="11" width="25.9" style="55" customWidth="1"/>
    <col min="12" max="14" width="23.925" style="55" customWidth="1"/>
    <col min="15" max="15" width="10.35" style="1" customWidth="1"/>
    <col min="16" max="16" width="12.5" style="1" customWidth="1"/>
    <col min="17" max="17" width="9" style="1"/>
    <col min="18" max="18" width="9.125" style="1"/>
    <col min="19" max="26" width="9" style="1"/>
    <col min="27" max="29" width="9" style="2"/>
    <col min="30" max="30" width="11.3" style="2" customWidth="1"/>
    <col min="31" max="16384" width="9" style="2"/>
  </cols>
  <sheetData>
    <row r="1" ht="49" customHeight="1" spans="1:30">
      <c r="A1" s="56" t="s">
        <v>160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ht="29.1" customHeight="1" spans="1:30">
      <c r="A2" s="4"/>
      <c r="B2" s="4"/>
      <c r="C2" s="4"/>
      <c r="D2" s="4"/>
      <c r="E2" s="4"/>
      <c r="F2" s="4"/>
      <c r="G2" s="4"/>
      <c r="H2" s="4"/>
      <c r="I2" s="4"/>
      <c r="J2" s="4"/>
      <c r="K2" s="78"/>
      <c r="L2" s="78"/>
      <c r="M2" s="78"/>
      <c r="N2" s="78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7" t="s">
        <v>74</v>
      </c>
      <c r="AD2" s="47"/>
    </row>
    <row r="3" ht="45" customHeight="1" spans="1:30">
      <c r="A3" s="57" t="s">
        <v>2</v>
      </c>
      <c r="B3" s="57" t="s">
        <v>3</v>
      </c>
      <c r="C3" s="57" t="s">
        <v>4</v>
      </c>
      <c r="D3" s="57" t="s">
        <v>161</v>
      </c>
      <c r="E3" s="57" t="s">
        <v>8</v>
      </c>
      <c r="F3" s="57" t="s">
        <v>9</v>
      </c>
      <c r="G3" s="57" t="s">
        <v>11</v>
      </c>
      <c r="H3" s="57" t="s">
        <v>12</v>
      </c>
      <c r="I3" s="57"/>
      <c r="J3" s="57"/>
      <c r="K3" s="58" t="s">
        <v>75</v>
      </c>
      <c r="L3" s="58"/>
      <c r="M3" s="58"/>
      <c r="N3" s="58"/>
      <c r="O3" s="57"/>
      <c r="P3" s="57"/>
      <c r="Q3" s="57" t="s">
        <v>76</v>
      </c>
      <c r="R3" s="57"/>
      <c r="S3" s="57"/>
      <c r="T3" s="57"/>
      <c r="U3" s="57" t="s">
        <v>14</v>
      </c>
      <c r="V3" s="57"/>
      <c r="W3" s="57"/>
      <c r="X3" s="83" t="s">
        <v>77</v>
      </c>
      <c r="Y3" s="85"/>
      <c r="Z3" s="86"/>
      <c r="AA3" s="57" t="s">
        <v>78</v>
      </c>
      <c r="AB3" s="57"/>
      <c r="AC3" s="57"/>
      <c r="AD3" s="57" t="s">
        <v>79</v>
      </c>
    </row>
    <row r="4" ht="80" customHeight="1" spans="1:30">
      <c r="A4" s="57"/>
      <c r="B4" s="57"/>
      <c r="C4" s="57"/>
      <c r="D4" s="57"/>
      <c r="E4" s="57"/>
      <c r="F4" s="57"/>
      <c r="G4" s="57"/>
      <c r="H4" s="57" t="s">
        <v>20</v>
      </c>
      <c r="I4" s="57" t="s">
        <v>21</v>
      </c>
      <c r="J4" s="57" t="s">
        <v>22</v>
      </c>
      <c r="K4" s="58" t="s">
        <v>23</v>
      </c>
      <c r="L4" s="58" t="s">
        <v>25</v>
      </c>
      <c r="M4" s="58" t="s">
        <v>27</v>
      </c>
      <c r="N4" s="58" t="s">
        <v>82</v>
      </c>
      <c r="O4" s="57" t="s">
        <v>83</v>
      </c>
      <c r="P4" s="57" t="s">
        <v>84</v>
      </c>
      <c r="Q4" s="57" t="s">
        <v>86</v>
      </c>
      <c r="R4" s="57" t="s">
        <v>87</v>
      </c>
      <c r="S4" s="57" t="s">
        <v>88</v>
      </c>
      <c r="T4" s="84" t="s">
        <v>89</v>
      </c>
      <c r="U4" s="57" t="s">
        <v>45</v>
      </c>
      <c r="V4" s="57" t="s">
        <v>90</v>
      </c>
      <c r="W4" s="57" t="s">
        <v>91</v>
      </c>
      <c r="X4" s="57" t="s">
        <v>92</v>
      </c>
      <c r="Y4" s="57" t="s">
        <v>93</v>
      </c>
      <c r="Z4" s="57" t="s">
        <v>94</v>
      </c>
      <c r="AA4" s="57" t="s">
        <v>95</v>
      </c>
      <c r="AB4" s="57" t="s">
        <v>96</v>
      </c>
      <c r="AC4" s="57" t="s">
        <v>97</v>
      </c>
      <c r="AD4" s="57"/>
    </row>
    <row r="5" ht="50" customHeight="1" spans="1:30">
      <c r="A5" s="58" t="s">
        <v>162</v>
      </c>
      <c r="B5" s="59" t="s">
        <v>163</v>
      </c>
      <c r="C5" s="60" t="s">
        <v>164</v>
      </c>
      <c r="D5" s="60">
        <v>3420.92</v>
      </c>
      <c r="E5" s="61">
        <v>44277</v>
      </c>
      <c r="F5" s="61">
        <v>44834</v>
      </c>
      <c r="G5" s="62">
        <v>3550.08</v>
      </c>
      <c r="H5" s="60" t="s">
        <v>165</v>
      </c>
      <c r="I5" s="60" t="s">
        <v>166</v>
      </c>
      <c r="J5" s="60"/>
      <c r="K5" s="58" t="s">
        <v>167</v>
      </c>
      <c r="L5" s="58" t="s">
        <v>168</v>
      </c>
      <c r="M5" s="58">
        <v>3</v>
      </c>
      <c r="N5" s="58" t="s">
        <v>54</v>
      </c>
      <c r="O5" s="58">
        <v>241.36</v>
      </c>
      <c r="P5" s="60" t="s">
        <v>169</v>
      </c>
      <c r="Q5" s="60" t="s">
        <v>109</v>
      </c>
      <c r="R5" s="60"/>
      <c r="S5" s="60"/>
      <c r="T5" s="60"/>
      <c r="U5" s="60"/>
      <c r="V5" s="60" t="s">
        <v>109</v>
      </c>
      <c r="W5" s="60"/>
      <c r="X5" s="60" t="s">
        <v>109</v>
      </c>
      <c r="Y5" s="60"/>
      <c r="Z5" s="60"/>
      <c r="AA5" s="60" t="s">
        <v>109</v>
      </c>
      <c r="AB5" s="60"/>
      <c r="AC5" s="60"/>
      <c r="AD5" s="60" t="s">
        <v>170</v>
      </c>
    </row>
    <row r="6" ht="50" customHeight="1" spans="1:30">
      <c r="A6" s="58"/>
      <c r="B6" s="63"/>
      <c r="C6" s="64"/>
      <c r="D6" s="64"/>
      <c r="E6" s="65"/>
      <c r="F6" s="65"/>
      <c r="G6" s="66"/>
      <c r="H6" s="64"/>
      <c r="I6" s="64"/>
      <c r="J6" s="64"/>
      <c r="K6" s="58" t="s">
        <v>171</v>
      </c>
      <c r="L6" s="58" t="s">
        <v>168</v>
      </c>
      <c r="M6" s="58">
        <v>2</v>
      </c>
      <c r="N6" s="58" t="s">
        <v>54</v>
      </c>
      <c r="O6" s="58">
        <v>42.3</v>
      </c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</row>
    <row r="7" ht="50" customHeight="1" spans="1:30">
      <c r="A7" s="58"/>
      <c r="B7" s="63"/>
      <c r="C7" s="64"/>
      <c r="D7" s="64"/>
      <c r="E7" s="65"/>
      <c r="F7" s="65"/>
      <c r="G7" s="66"/>
      <c r="H7" s="64"/>
      <c r="I7" s="64"/>
      <c r="J7" s="64"/>
      <c r="K7" s="58" t="s">
        <v>172</v>
      </c>
      <c r="L7" s="58" t="s">
        <v>168</v>
      </c>
      <c r="M7" s="58">
        <v>3877</v>
      </c>
      <c r="N7" s="58" t="s">
        <v>130</v>
      </c>
      <c r="O7" s="58">
        <v>844.36</v>
      </c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</row>
    <row r="8" ht="50" customHeight="1" spans="1:30">
      <c r="A8" s="58"/>
      <c r="B8" s="63"/>
      <c r="C8" s="64"/>
      <c r="D8" s="64"/>
      <c r="E8" s="65"/>
      <c r="F8" s="65"/>
      <c r="G8" s="66"/>
      <c r="H8" s="64"/>
      <c r="I8" s="64"/>
      <c r="J8" s="64"/>
      <c r="K8" s="58" t="s">
        <v>173</v>
      </c>
      <c r="L8" s="58" t="s">
        <v>174</v>
      </c>
      <c r="M8" s="58">
        <v>14680</v>
      </c>
      <c r="N8" s="58" t="s">
        <v>130</v>
      </c>
      <c r="O8" s="58">
        <v>867.7</v>
      </c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</row>
    <row r="9" ht="50" customHeight="1" spans="1:30">
      <c r="A9" s="58"/>
      <c r="B9" s="63"/>
      <c r="C9" s="64"/>
      <c r="D9" s="64"/>
      <c r="E9" s="65"/>
      <c r="F9" s="65"/>
      <c r="G9" s="66"/>
      <c r="H9" s="64"/>
      <c r="I9" s="64"/>
      <c r="J9" s="64"/>
      <c r="K9" s="58" t="s">
        <v>175</v>
      </c>
      <c r="L9" s="58" t="s">
        <v>168</v>
      </c>
      <c r="M9" s="58">
        <v>1</v>
      </c>
      <c r="N9" s="58" t="s">
        <v>54</v>
      </c>
      <c r="O9" s="58">
        <v>28.32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</row>
    <row r="10" ht="50" customHeight="1" spans="1:30">
      <c r="A10" s="58"/>
      <c r="B10" s="63"/>
      <c r="C10" s="64"/>
      <c r="D10" s="64"/>
      <c r="E10" s="65"/>
      <c r="F10" s="65"/>
      <c r="G10" s="66"/>
      <c r="H10" s="64"/>
      <c r="I10" s="64"/>
      <c r="J10" s="64"/>
      <c r="K10" s="58" t="s">
        <v>176</v>
      </c>
      <c r="L10" s="79" t="s">
        <v>177</v>
      </c>
      <c r="M10" s="58">
        <v>7</v>
      </c>
      <c r="N10" s="58" t="s">
        <v>178</v>
      </c>
      <c r="O10" s="58">
        <v>55.1</v>
      </c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</row>
    <row r="11" ht="50" customHeight="1" spans="1:30">
      <c r="A11" s="58"/>
      <c r="B11" s="63"/>
      <c r="C11" s="64"/>
      <c r="D11" s="64"/>
      <c r="E11" s="65"/>
      <c r="F11" s="65"/>
      <c r="G11" s="66"/>
      <c r="H11" s="64"/>
      <c r="I11" s="64"/>
      <c r="J11" s="64"/>
      <c r="K11" s="58" t="s">
        <v>179</v>
      </c>
      <c r="L11" s="58" t="s">
        <v>180</v>
      </c>
      <c r="M11" s="58">
        <v>5</v>
      </c>
      <c r="N11" s="58" t="s">
        <v>181</v>
      </c>
      <c r="O11" s="58">
        <v>15.28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</row>
    <row r="12" ht="50" customHeight="1" spans="1:30">
      <c r="A12" s="58"/>
      <c r="B12" s="63"/>
      <c r="C12" s="64"/>
      <c r="D12" s="64"/>
      <c r="E12" s="65"/>
      <c r="F12" s="65"/>
      <c r="G12" s="66"/>
      <c r="H12" s="64"/>
      <c r="I12" s="64"/>
      <c r="J12" s="64"/>
      <c r="K12" s="58" t="s">
        <v>182</v>
      </c>
      <c r="L12" s="58" t="s">
        <v>183</v>
      </c>
      <c r="M12" s="58">
        <v>1</v>
      </c>
      <c r="N12" s="58" t="s">
        <v>178</v>
      </c>
      <c r="O12" s="58">
        <v>214.18</v>
      </c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</row>
    <row r="13" ht="50" customHeight="1" spans="1:30">
      <c r="A13" s="58"/>
      <c r="B13" s="63"/>
      <c r="C13" s="64"/>
      <c r="D13" s="64"/>
      <c r="E13" s="65"/>
      <c r="F13" s="65"/>
      <c r="G13" s="66"/>
      <c r="H13" s="64"/>
      <c r="I13" s="64"/>
      <c r="J13" s="64"/>
      <c r="K13" s="58" t="s">
        <v>184</v>
      </c>
      <c r="L13" s="58" t="s">
        <v>185</v>
      </c>
      <c r="M13" s="58">
        <v>5</v>
      </c>
      <c r="N13" s="58" t="s">
        <v>181</v>
      </c>
      <c r="O13" s="58">
        <v>81.09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ht="50" customHeight="1" spans="1:30">
      <c r="A14" s="58"/>
      <c r="B14" s="63"/>
      <c r="C14" s="64"/>
      <c r="D14" s="64"/>
      <c r="E14" s="65"/>
      <c r="F14" s="65"/>
      <c r="G14" s="66"/>
      <c r="H14" s="64"/>
      <c r="I14" s="64"/>
      <c r="J14" s="64"/>
      <c r="K14" s="58" t="s">
        <v>186</v>
      </c>
      <c r="L14" s="58" t="s">
        <v>187</v>
      </c>
      <c r="M14" s="58">
        <v>10</v>
      </c>
      <c r="N14" s="58" t="s">
        <v>106</v>
      </c>
      <c r="O14" s="58">
        <v>153.3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ht="50" customHeight="1" spans="1:30">
      <c r="A15" s="58"/>
      <c r="B15" s="67"/>
      <c r="C15" s="68"/>
      <c r="D15" s="68"/>
      <c r="E15" s="69"/>
      <c r="F15" s="69"/>
      <c r="G15" s="70"/>
      <c r="H15" s="68"/>
      <c r="I15" s="68"/>
      <c r="J15" s="68"/>
      <c r="K15" s="58" t="s">
        <v>188</v>
      </c>
      <c r="L15" s="58" t="s">
        <v>189</v>
      </c>
      <c r="M15" s="58">
        <v>1550</v>
      </c>
      <c r="N15" s="58" t="s">
        <v>130</v>
      </c>
      <c r="O15" s="58">
        <v>997.3</v>
      </c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ht="50" customHeight="1" spans="1:30">
      <c r="A16" s="64" t="s">
        <v>190</v>
      </c>
      <c r="B16" s="60" t="s">
        <v>191</v>
      </c>
      <c r="C16" s="60" t="s">
        <v>192</v>
      </c>
      <c r="D16" s="60">
        <v>580</v>
      </c>
      <c r="E16" s="61">
        <v>44666</v>
      </c>
      <c r="F16" s="61">
        <v>45280</v>
      </c>
      <c r="G16" s="71">
        <v>580.08</v>
      </c>
      <c r="H16" s="60" t="s">
        <v>193</v>
      </c>
      <c r="I16" s="60" t="s">
        <v>194</v>
      </c>
      <c r="J16" s="60"/>
      <c r="K16" s="58" t="s">
        <v>195</v>
      </c>
      <c r="L16" s="58" t="s">
        <v>196</v>
      </c>
      <c r="M16" s="58">
        <v>1</v>
      </c>
      <c r="N16" s="58" t="s">
        <v>54</v>
      </c>
      <c r="O16" s="58">
        <v>176.08</v>
      </c>
      <c r="P16" s="60" t="s">
        <v>197</v>
      </c>
      <c r="Q16" s="60" t="s">
        <v>109</v>
      </c>
      <c r="R16" s="60"/>
      <c r="S16" s="60"/>
      <c r="T16" s="60"/>
      <c r="U16" s="60"/>
      <c r="V16" s="60" t="s">
        <v>109</v>
      </c>
      <c r="W16" s="60"/>
      <c r="X16" s="60" t="s">
        <v>109</v>
      </c>
      <c r="Y16" s="60"/>
      <c r="Z16" s="60"/>
      <c r="AA16" s="60" t="s">
        <v>109</v>
      </c>
      <c r="AB16" s="60"/>
      <c r="AC16" s="60"/>
      <c r="AD16" s="60" t="s">
        <v>198</v>
      </c>
    </row>
    <row r="17" ht="50" customHeight="1" spans="1:30">
      <c r="A17" s="64"/>
      <c r="B17" s="64"/>
      <c r="C17" s="64"/>
      <c r="D17" s="64"/>
      <c r="E17" s="65"/>
      <c r="F17" s="65"/>
      <c r="G17" s="72"/>
      <c r="H17" s="64"/>
      <c r="I17" s="64"/>
      <c r="J17" s="64"/>
      <c r="K17" s="58" t="s">
        <v>199</v>
      </c>
      <c r="L17" s="58" t="s">
        <v>196</v>
      </c>
      <c r="M17" s="58">
        <v>1</v>
      </c>
      <c r="N17" s="58" t="s">
        <v>54</v>
      </c>
      <c r="O17" s="58">
        <v>8.36</v>
      </c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ht="50" customHeight="1" spans="1:30">
      <c r="A18" s="64"/>
      <c r="B18" s="64"/>
      <c r="C18" s="64"/>
      <c r="D18" s="64"/>
      <c r="E18" s="65"/>
      <c r="F18" s="65"/>
      <c r="G18" s="72"/>
      <c r="H18" s="64"/>
      <c r="I18" s="64"/>
      <c r="J18" s="64"/>
      <c r="K18" s="58" t="s">
        <v>200</v>
      </c>
      <c r="L18" s="58" t="s">
        <v>196</v>
      </c>
      <c r="M18" s="58">
        <v>0.81</v>
      </c>
      <c r="N18" s="58" t="s">
        <v>106</v>
      </c>
      <c r="O18" s="58">
        <v>155.44</v>
      </c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</row>
    <row r="19" ht="50" customHeight="1" spans="1:30">
      <c r="A19" s="64"/>
      <c r="B19" s="64"/>
      <c r="C19" s="64"/>
      <c r="D19" s="64"/>
      <c r="E19" s="65"/>
      <c r="F19" s="65"/>
      <c r="G19" s="72"/>
      <c r="H19" s="64"/>
      <c r="I19" s="64"/>
      <c r="J19" s="64"/>
      <c r="K19" s="58" t="s">
        <v>201</v>
      </c>
      <c r="L19" s="58" t="s">
        <v>196</v>
      </c>
      <c r="M19" s="58">
        <v>0.36</v>
      </c>
      <c r="N19" s="58" t="s">
        <v>106</v>
      </c>
      <c r="O19" s="58">
        <v>30.64</v>
      </c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</row>
    <row r="20" ht="50" customHeight="1" spans="1:30">
      <c r="A20" s="68"/>
      <c r="B20" s="68"/>
      <c r="C20" s="68"/>
      <c r="D20" s="68"/>
      <c r="E20" s="69"/>
      <c r="F20" s="69"/>
      <c r="G20" s="73"/>
      <c r="H20" s="68"/>
      <c r="I20" s="68"/>
      <c r="J20" s="68"/>
      <c r="K20" s="58" t="s">
        <v>202</v>
      </c>
      <c r="L20" s="58" t="s">
        <v>203</v>
      </c>
      <c r="M20" s="58">
        <v>1.6</v>
      </c>
      <c r="N20" s="58" t="s">
        <v>106</v>
      </c>
      <c r="O20" s="58">
        <f>580.08-O16-O17-O18-O19</f>
        <v>209.56</v>
      </c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ht="20.25" spans="1:30">
      <c r="A21" s="74"/>
      <c r="B21" s="75"/>
      <c r="C21" s="74"/>
      <c r="D21" s="74"/>
      <c r="E21" s="76"/>
      <c r="F21" s="76"/>
      <c r="G21" s="77"/>
      <c r="H21" s="74"/>
      <c r="I21" s="74"/>
      <c r="J21" s="74"/>
      <c r="K21" s="74"/>
      <c r="L21" s="74"/>
      <c r="M21" s="74"/>
      <c r="N21" s="74"/>
      <c r="O21" s="77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87"/>
    </row>
    <row r="23" s="53" customFormat="1" ht="32" customHeight="1" spans="1:33">
      <c r="A23" s="74"/>
      <c r="B23" s="75"/>
      <c r="C23" s="74"/>
      <c r="D23" s="74"/>
      <c r="E23" s="74"/>
      <c r="F23" s="74"/>
      <c r="G23" s="76"/>
      <c r="H23" s="76"/>
      <c r="I23" s="74"/>
      <c r="J23" s="80"/>
      <c r="K23" s="74"/>
      <c r="L23" s="74"/>
      <c r="M23" s="74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</row>
    <row r="24" s="53" customFormat="1" ht="53" customHeight="1" spans="1:33">
      <c r="A24" s="74"/>
      <c r="B24" s="75"/>
      <c r="C24" s="74"/>
      <c r="D24" s="74"/>
      <c r="E24" s="74"/>
      <c r="F24" s="74"/>
      <c r="G24" s="76"/>
      <c r="H24" s="76"/>
      <c r="I24" s="74"/>
      <c r="J24" s="80"/>
      <c r="K24" s="74"/>
      <c r="L24" s="74"/>
      <c r="M24" s="74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</row>
    <row r="25" s="53" customFormat="1" ht="32" customHeight="1" spans="1:33">
      <c r="A25" s="74"/>
      <c r="B25" s="75"/>
      <c r="C25" s="74"/>
      <c r="D25" s="74"/>
      <c r="E25" s="74"/>
      <c r="F25" s="74"/>
      <c r="G25" s="76"/>
      <c r="H25" s="76"/>
      <c r="I25" s="74"/>
      <c r="J25" s="80"/>
      <c r="K25" s="74"/>
      <c r="L25" s="74"/>
      <c r="M25" s="74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</row>
    <row r="26" s="53" customFormat="1" ht="32" customHeight="1" spans="1:33">
      <c r="A26" s="74"/>
      <c r="B26" s="75"/>
      <c r="C26" s="74"/>
      <c r="D26" s="74"/>
      <c r="E26" s="74"/>
      <c r="F26" s="74"/>
      <c r="G26" s="76"/>
      <c r="H26" s="76"/>
      <c r="I26" s="74"/>
      <c r="J26" s="80"/>
      <c r="K26" s="74"/>
      <c r="L26" s="74"/>
      <c r="M26" s="74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</row>
    <row r="27" s="53" customFormat="1" ht="32" customHeight="1" spans="1:33">
      <c r="A27" s="74"/>
      <c r="B27" s="75"/>
      <c r="C27" s="74"/>
      <c r="D27" s="74"/>
      <c r="E27" s="74"/>
      <c r="F27" s="74"/>
      <c r="G27" s="76"/>
      <c r="H27" s="76"/>
      <c r="I27" s="74"/>
      <c r="J27" s="80"/>
      <c r="K27" s="74"/>
      <c r="L27" s="74"/>
      <c r="M27" s="74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</row>
    <row r="28" s="53" customFormat="1" ht="32" customHeight="1" spans="1:33">
      <c r="A28" s="74"/>
      <c r="B28" s="75"/>
      <c r="C28" s="74"/>
      <c r="D28" s="74"/>
      <c r="E28" s="74"/>
      <c r="F28" s="74"/>
      <c r="G28" s="76"/>
      <c r="H28" s="76"/>
      <c r="I28" s="74"/>
      <c r="J28" s="80"/>
      <c r="K28" s="74"/>
      <c r="L28" s="74"/>
      <c r="M28" s="74"/>
      <c r="N28" s="81"/>
      <c r="O28" s="82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</row>
    <row r="29" s="53" customFormat="1" ht="32" customHeight="1" spans="1:33">
      <c r="A29" s="74"/>
      <c r="B29" s="75"/>
      <c r="C29" s="74"/>
      <c r="D29" s="74"/>
      <c r="E29" s="74"/>
      <c r="F29" s="74"/>
      <c r="G29" s="76"/>
      <c r="H29" s="76"/>
      <c r="I29" s="74"/>
      <c r="J29" s="80"/>
      <c r="K29" s="74"/>
      <c r="L29" s="74"/>
      <c r="M29" s="74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</row>
    <row r="30" s="53" customFormat="1" ht="32" customHeight="1" spans="1:33">
      <c r="A30" s="74"/>
      <c r="B30" s="75"/>
      <c r="C30" s="74"/>
      <c r="D30" s="74"/>
      <c r="E30" s="74"/>
      <c r="F30" s="74"/>
      <c r="G30" s="76"/>
      <c r="H30" s="76"/>
      <c r="I30" s="74"/>
      <c r="J30" s="80"/>
      <c r="K30" s="74"/>
      <c r="L30" s="74"/>
      <c r="M30" s="74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</row>
    <row r="31" s="53" customFormat="1" ht="55" customHeight="1" spans="1:33">
      <c r="A31" s="74"/>
      <c r="B31" s="75"/>
      <c r="C31" s="74"/>
      <c r="D31" s="74"/>
      <c r="E31" s="74"/>
      <c r="F31" s="74"/>
      <c r="G31" s="76"/>
      <c r="H31" s="76"/>
      <c r="I31" s="74"/>
      <c r="J31" s="80"/>
      <c r="K31" s="74"/>
      <c r="L31" s="74"/>
      <c r="M31" s="74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</row>
    <row r="32" s="54" customFormat="1" ht="57" customHeight="1" spans="1:33">
      <c r="A32" s="74"/>
      <c r="B32" s="75"/>
      <c r="C32" s="74"/>
      <c r="D32" s="74"/>
      <c r="E32" s="74"/>
      <c r="F32" s="74"/>
      <c r="G32" s="76"/>
      <c r="H32" s="76"/>
      <c r="I32" s="74"/>
      <c r="J32" s="80"/>
      <c r="K32" s="74"/>
      <c r="L32" s="74"/>
      <c r="M32" s="74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</row>
    <row r="33" s="54" customFormat="1" ht="57" customHeight="1" spans="1:33">
      <c r="A33" s="74"/>
      <c r="B33" s="75"/>
      <c r="C33" s="74"/>
      <c r="D33" s="74"/>
      <c r="E33" s="74"/>
      <c r="F33" s="74"/>
      <c r="G33" s="76"/>
      <c r="H33" s="76"/>
      <c r="I33" s="74"/>
      <c r="J33" s="80"/>
      <c r="K33" s="74"/>
      <c r="L33" s="74"/>
      <c r="M33" s="74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</row>
    <row r="34" s="54" customFormat="1" ht="57" customHeight="1" spans="1:33">
      <c r="A34" s="74"/>
      <c r="B34" s="74"/>
      <c r="C34" s="74"/>
      <c r="D34" s="74"/>
      <c r="E34" s="74"/>
      <c r="F34" s="74"/>
      <c r="G34" s="76"/>
      <c r="H34" s="76"/>
      <c r="I34" s="74"/>
      <c r="J34" s="74"/>
      <c r="K34" s="74"/>
      <c r="L34" s="74"/>
      <c r="M34" s="74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</row>
    <row r="35" s="54" customFormat="1" ht="57" customHeight="1" spans="1:33">
      <c r="A35" s="74"/>
      <c r="B35" s="74"/>
      <c r="C35" s="74"/>
      <c r="D35" s="74"/>
      <c r="E35" s="74"/>
      <c r="F35" s="74"/>
      <c r="G35" s="76"/>
      <c r="H35" s="76"/>
      <c r="I35" s="74"/>
      <c r="J35" s="74"/>
      <c r="K35" s="74"/>
      <c r="L35" s="74"/>
      <c r="M35" s="74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</row>
    <row r="36" s="54" customFormat="1" ht="57" customHeight="1" spans="1:33">
      <c r="A36" s="74"/>
      <c r="B36" s="74"/>
      <c r="C36" s="74"/>
      <c r="D36" s="74"/>
      <c r="E36" s="74"/>
      <c r="F36" s="74"/>
      <c r="G36" s="76"/>
      <c r="H36" s="76"/>
      <c r="I36" s="74"/>
      <c r="J36" s="74"/>
      <c r="K36" s="74"/>
      <c r="L36" s="74"/>
      <c r="M36" s="74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</row>
    <row r="37" s="54" customFormat="1" ht="57" customHeight="1" spans="1:33">
      <c r="A37" s="74"/>
      <c r="B37" s="74"/>
      <c r="C37" s="74"/>
      <c r="D37" s="74"/>
      <c r="E37" s="74"/>
      <c r="F37" s="74"/>
      <c r="G37" s="76"/>
      <c r="H37" s="76"/>
      <c r="I37" s="74"/>
      <c r="J37" s="74"/>
      <c r="K37" s="74"/>
      <c r="L37" s="74"/>
      <c r="M37" s="74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</row>
    <row r="38" s="54" customFormat="1" ht="57" customHeight="1" spans="1:33">
      <c r="A38" s="74"/>
      <c r="B38" s="74"/>
      <c r="C38" s="74"/>
      <c r="D38" s="74"/>
      <c r="E38" s="74"/>
      <c r="F38" s="74"/>
      <c r="G38" s="76"/>
      <c r="H38" s="76"/>
      <c r="I38" s="74"/>
      <c r="J38" s="74"/>
      <c r="K38" s="74"/>
      <c r="L38" s="74"/>
      <c r="M38" s="74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</sheetData>
  <mergeCells count="96">
    <mergeCell ref="A1:AD1"/>
    <mergeCell ref="AC2:AD2"/>
    <mergeCell ref="H3:J3"/>
    <mergeCell ref="K3:P3"/>
    <mergeCell ref="Q3:T3"/>
    <mergeCell ref="U3:W3"/>
    <mergeCell ref="X3:Z3"/>
    <mergeCell ref="AA3:AC3"/>
    <mergeCell ref="A3:A4"/>
    <mergeCell ref="A5:A15"/>
    <mergeCell ref="A16:A20"/>
    <mergeCell ref="B3:B4"/>
    <mergeCell ref="B5:B15"/>
    <mergeCell ref="B16:B20"/>
    <mergeCell ref="C3:C4"/>
    <mergeCell ref="C5:C15"/>
    <mergeCell ref="C16:C20"/>
    <mergeCell ref="D3:D4"/>
    <mergeCell ref="D5:D15"/>
    <mergeCell ref="D16:D20"/>
    <mergeCell ref="E3:E4"/>
    <mergeCell ref="E5:E15"/>
    <mergeCell ref="E16:E20"/>
    <mergeCell ref="F3:F4"/>
    <mergeCell ref="F5:F15"/>
    <mergeCell ref="F16:F20"/>
    <mergeCell ref="G3:G4"/>
    <mergeCell ref="G5:G15"/>
    <mergeCell ref="G16:G20"/>
    <mergeCell ref="H5:H15"/>
    <mergeCell ref="H16:H20"/>
    <mergeCell ref="I5:I15"/>
    <mergeCell ref="I16:I20"/>
    <mergeCell ref="J5:J15"/>
    <mergeCell ref="J16:J20"/>
    <mergeCell ref="P5:P15"/>
    <mergeCell ref="P16:P20"/>
    <mergeCell ref="Q5:Q15"/>
    <mergeCell ref="Q16:Q20"/>
    <mergeCell ref="R5:R15"/>
    <mergeCell ref="R16:R20"/>
    <mergeCell ref="S5:S15"/>
    <mergeCell ref="S16:S20"/>
    <mergeCell ref="S23:S33"/>
    <mergeCell ref="S34:S38"/>
    <mergeCell ref="T5:T15"/>
    <mergeCell ref="T16:T20"/>
    <mergeCell ref="T23:T33"/>
    <mergeCell ref="T34:T38"/>
    <mergeCell ref="U5:U15"/>
    <mergeCell ref="U16:U20"/>
    <mergeCell ref="U23:U33"/>
    <mergeCell ref="U34:U38"/>
    <mergeCell ref="V5:V15"/>
    <mergeCell ref="V16:V20"/>
    <mergeCell ref="V23:V33"/>
    <mergeCell ref="V34:V38"/>
    <mergeCell ref="W5:W15"/>
    <mergeCell ref="W16:W20"/>
    <mergeCell ref="W23:W33"/>
    <mergeCell ref="W34:W38"/>
    <mergeCell ref="X5:X15"/>
    <mergeCell ref="X16:X20"/>
    <mergeCell ref="X23:X33"/>
    <mergeCell ref="X34:X38"/>
    <mergeCell ref="Y5:Y15"/>
    <mergeCell ref="Y16:Y20"/>
    <mergeCell ref="Y23:Y33"/>
    <mergeCell ref="Y34:Y38"/>
    <mergeCell ref="Z5:Z15"/>
    <mergeCell ref="Z16:Z20"/>
    <mergeCell ref="Z23:Z33"/>
    <mergeCell ref="Z34:Z38"/>
    <mergeCell ref="AA5:AA15"/>
    <mergeCell ref="AA16:AA20"/>
    <mergeCell ref="AA23:AA33"/>
    <mergeCell ref="AA34:AA38"/>
    <mergeCell ref="AB5:AB15"/>
    <mergeCell ref="AB16:AB20"/>
    <mergeCell ref="AB23:AB33"/>
    <mergeCell ref="AB34:AB38"/>
    <mergeCell ref="AC5:AC15"/>
    <mergeCell ref="AC16:AC20"/>
    <mergeCell ref="AC23:AC33"/>
    <mergeCell ref="AC34:AC38"/>
    <mergeCell ref="AD3:AD4"/>
    <mergeCell ref="AD5:AD15"/>
    <mergeCell ref="AD16:AD20"/>
    <mergeCell ref="AD23:AD33"/>
    <mergeCell ref="AD34:AD38"/>
    <mergeCell ref="AE23:AE33"/>
    <mergeCell ref="AE34:AE38"/>
    <mergeCell ref="AF23:AF33"/>
    <mergeCell ref="AF34:AF38"/>
    <mergeCell ref="AG23:AG33"/>
    <mergeCell ref="AG34:AG38"/>
  </mergeCells>
  <printOptions horizontalCentered="1"/>
  <pageMargins left="0.590277777777778" right="0.393055555555556" top="0.751388888888889" bottom="0.751388888888889" header="0.298611111111111" footer="0.298611111111111"/>
  <pageSetup paperSize="8" scale="5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  <pageSetUpPr fitToPage="1"/>
  </sheetPr>
  <dimension ref="A1:AF78"/>
  <sheetViews>
    <sheetView tabSelected="1" zoomScale="55" zoomScaleNormal="55" workbookViewId="0">
      <pane ySplit="4" topLeftCell="A11" activePane="bottomLeft" state="frozen"/>
      <selection/>
      <selection pane="bottomLeft" activeCell="L31" sqref="$A31:$XFD31"/>
    </sheetView>
  </sheetViews>
  <sheetFormatPr defaultColWidth="9" defaultRowHeight="13.5"/>
  <cols>
    <col min="1" max="1" width="8.13333333333333" style="1" customWidth="1"/>
    <col min="2" max="3" width="9" style="1"/>
    <col min="4" max="4" width="11.5" style="1"/>
    <col min="5" max="6" width="8.5" style="1" customWidth="1"/>
    <col min="7" max="7" width="9.64166666666667" style="1" customWidth="1"/>
    <col min="8" max="10" width="6.75" style="1" customWidth="1"/>
    <col min="11" max="11" width="8.25" style="1" customWidth="1"/>
    <col min="12" max="12" width="9.28333333333333" style="1" customWidth="1"/>
    <col min="13" max="13" width="13.8583333333333" style="1" customWidth="1"/>
    <col min="14" max="15" width="9" style="1"/>
    <col min="16" max="16" width="11.5" style="1"/>
    <col min="17" max="17" width="9" style="1"/>
    <col min="18" max="18" width="7.31666666666667" style="1" customWidth="1"/>
    <col min="19" max="28" width="9" style="1"/>
    <col min="29" max="16384" width="9" style="2"/>
  </cols>
  <sheetData>
    <row r="1" ht="29.1" customHeight="1" spans="1:32">
      <c r="A1" s="3" t="s">
        <v>160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ht="29.1" customHeight="1" spans="1:3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7" t="s">
        <v>74</v>
      </c>
      <c r="AF2" s="47"/>
    </row>
    <row r="3" ht="26.1" customHeight="1" spans="1:32">
      <c r="A3" s="5" t="s">
        <v>2</v>
      </c>
      <c r="B3" s="5" t="s">
        <v>3</v>
      </c>
      <c r="C3" s="5" t="s">
        <v>4</v>
      </c>
      <c r="D3" s="5" t="s">
        <v>161</v>
      </c>
      <c r="E3" s="5" t="s">
        <v>8</v>
      </c>
      <c r="F3" s="5" t="s">
        <v>9</v>
      </c>
      <c r="G3" s="5" t="s">
        <v>11</v>
      </c>
      <c r="H3" s="5" t="s">
        <v>12</v>
      </c>
      <c r="I3" s="5"/>
      <c r="J3" s="5"/>
      <c r="K3" s="28" t="s">
        <v>204</v>
      </c>
      <c r="L3" s="5" t="s">
        <v>75</v>
      </c>
      <c r="M3" s="5"/>
      <c r="N3" s="5"/>
      <c r="O3" s="5"/>
      <c r="P3" s="5"/>
      <c r="Q3" s="5"/>
      <c r="R3" s="5"/>
      <c r="S3" s="5" t="s">
        <v>76</v>
      </c>
      <c r="T3" s="5"/>
      <c r="U3" s="5"/>
      <c r="V3" s="5"/>
      <c r="W3" s="5" t="s">
        <v>14</v>
      </c>
      <c r="X3" s="5"/>
      <c r="Y3" s="5"/>
      <c r="Z3" s="48" t="s">
        <v>77</v>
      </c>
      <c r="AA3" s="49"/>
      <c r="AB3" s="50"/>
      <c r="AC3" s="5" t="s">
        <v>78</v>
      </c>
      <c r="AD3" s="5"/>
      <c r="AE3" s="5"/>
      <c r="AF3" s="5" t="s">
        <v>79</v>
      </c>
    </row>
    <row r="4" ht="33.95" customHeight="1" spans="1:32">
      <c r="A4" s="5"/>
      <c r="B4" s="5"/>
      <c r="C4" s="5"/>
      <c r="D4" s="5"/>
      <c r="E4" s="5"/>
      <c r="F4" s="5"/>
      <c r="G4" s="5"/>
      <c r="H4" s="5" t="s">
        <v>20</v>
      </c>
      <c r="I4" s="5" t="s">
        <v>21</v>
      </c>
      <c r="J4" s="5" t="s">
        <v>22</v>
      </c>
      <c r="K4" s="5"/>
      <c r="L4" s="5" t="s">
        <v>23</v>
      </c>
      <c r="M4" s="5" t="s">
        <v>25</v>
      </c>
      <c r="N4" s="5" t="s">
        <v>27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5" t="s">
        <v>88</v>
      </c>
      <c r="V4" s="1" t="s">
        <v>89</v>
      </c>
      <c r="W4" s="5" t="s">
        <v>45</v>
      </c>
      <c r="X4" s="5" t="s">
        <v>90</v>
      </c>
      <c r="Y4" s="5" t="s">
        <v>91</v>
      </c>
      <c r="Z4" s="5" t="s">
        <v>92</v>
      </c>
      <c r="AA4" s="5" t="s">
        <v>93</v>
      </c>
      <c r="AB4" s="28" t="s">
        <v>94</v>
      </c>
      <c r="AC4" s="5" t="s">
        <v>95</v>
      </c>
      <c r="AD4" s="5" t="s">
        <v>96</v>
      </c>
      <c r="AE4" s="5" t="s">
        <v>97</v>
      </c>
      <c r="AF4" s="5"/>
    </row>
    <row r="5" ht="47" customHeight="1" spans="1:32">
      <c r="A5" s="6"/>
      <c r="B5" s="7" t="s">
        <v>205</v>
      </c>
      <c r="C5" s="7" t="s">
        <v>206</v>
      </c>
      <c r="D5" s="7">
        <v>329.768539</v>
      </c>
      <c r="E5" s="6" t="s">
        <v>207</v>
      </c>
      <c r="F5" s="6" t="s">
        <v>208</v>
      </c>
      <c r="G5" s="8" t="s">
        <v>209</v>
      </c>
      <c r="H5" s="6" t="s">
        <v>210</v>
      </c>
      <c r="I5" s="6" t="s">
        <v>211</v>
      </c>
      <c r="J5" s="6" t="s">
        <v>212</v>
      </c>
      <c r="K5" s="6"/>
      <c r="L5" s="29" t="s">
        <v>213</v>
      </c>
      <c r="M5" s="30" t="s">
        <v>214</v>
      </c>
      <c r="N5" s="31">
        <v>1</v>
      </c>
      <c r="O5" s="32" t="s">
        <v>215</v>
      </c>
      <c r="P5" s="33">
        <f>(32212.55+24858.54-4218.88)/10000</f>
        <v>5.285221</v>
      </c>
      <c r="Q5" s="40" t="s">
        <v>216</v>
      </c>
      <c r="R5" s="5" t="s">
        <v>108</v>
      </c>
      <c r="S5" s="45" t="s">
        <v>109</v>
      </c>
      <c r="T5" s="46"/>
      <c r="U5" s="46"/>
      <c r="V5" s="46"/>
      <c r="W5" s="46"/>
      <c r="X5" s="45" t="s">
        <v>109</v>
      </c>
      <c r="Y5" s="46"/>
      <c r="Z5" s="46"/>
      <c r="AA5" s="45" t="s">
        <v>109</v>
      </c>
      <c r="AB5" s="46"/>
      <c r="AC5" s="46"/>
      <c r="AD5" s="45" t="s">
        <v>109</v>
      </c>
      <c r="AE5" s="51"/>
      <c r="AF5" s="6" t="s">
        <v>217</v>
      </c>
    </row>
    <row r="6" ht="30" customHeight="1" spans="1:32">
      <c r="A6" s="9"/>
      <c r="B6" s="10"/>
      <c r="C6" s="10"/>
      <c r="D6" s="10"/>
      <c r="E6" s="9"/>
      <c r="F6" s="9"/>
      <c r="G6" s="11"/>
      <c r="H6" s="9"/>
      <c r="I6" s="9"/>
      <c r="J6" s="9"/>
      <c r="K6" s="9"/>
      <c r="L6" s="34" t="s">
        <v>218</v>
      </c>
      <c r="M6" s="35" t="s">
        <v>219</v>
      </c>
      <c r="N6" s="31">
        <f>383.06+297-75.48</f>
        <v>604.58</v>
      </c>
      <c r="O6" s="32" t="s">
        <v>220</v>
      </c>
      <c r="P6" s="33">
        <f>13.874067</f>
        <v>13.874067</v>
      </c>
      <c r="Q6" s="41"/>
      <c r="R6" s="5" t="s">
        <v>108</v>
      </c>
      <c r="S6" s="45" t="s">
        <v>109</v>
      </c>
      <c r="T6" s="46"/>
      <c r="U6" s="46"/>
      <c r="V6" s="46"/>
      <c r="W6" s="46"/>
      <c r="X6" s="45" t="s">
        <v>109</v>
      </c>
      <c r="Y6" s="46"/>
      <c r="Z6" s="46"/>
      <c r="AA6" s="45" t="s">
        <v>109</v>
      </c>
      <c r="AB6" s="46"/>
      <c r="AC6" s="46"/>
      <c r="AD6" s="45" t="s">
        <v>109</v>
      </c>
      <c r="AE6" s="51"/>
      <c r="AF6" s="9"/>
    </row>
    <row r="7" ht="30" customHeight="1" spans="1:32">
      <c r="A7" s="9"/>
      <c r="B7" s="10"/>
      <c r="C7" s="10"/>
      <c r="D7" s="10"/>
      <c r="E7" s="9"/>
      <c r="F7" s="9"/>
      <c r="G7" s="11"/>
      <c r="H7" s="9"/>
      <c r="I7" s="9"/>
      <c r="J7" s="9"/>
      <c r="K7" s="9"/>
      <c r="L7" s="34" t="s">
        <v>221</v>
      </c>
      <c r="M7" s="35" t="s">
        <v>222</v>
      </c>
      <c r="N7" s="31">
        <f>7017.8+1748.6+2240-1018.6</f>
        <v>9987.8</v>
      </c>
      <c r="O7" s="32" t="s">
        <v>220</v>
      </c>
      <c r="P7" s="33">
        <f>157.711106+0.105717</f>
        <v>157.816823</v>
      </c>
      <c r="Q7" s="41"/>
      <c r="R7" s="5" t="s">
        <v>108</v>
      </c>
      <c r="S7" s="45" t="s">
        <v>109</v>
      </c>
      <c r="T7" s="46"/>
      <c r="U7" s="46"/>
      <c r="V7" s="46"/>
      <c r="W7" s="46"/>
      <c r="X7" s="45" t="s">
        <v>109</v>
      </c>
      <c r="Y7" s="46"/>
      <c r="Z7" s="46"/>
      <c r="AA7" s="45" t="s">
        <v>109</v>
      </c>
      <c r="AB7" s="46"/>
      <c r="AC7" s="46"/>
      <c r="AD7" s="45" t="s">
        <v>109</v>
      </c>
      <c r="AE7" s="51"/>
      <c r="AF7" s="9"/>
    </row>
    <row r="8" ht="30" customHeight="1" spans="1:32">
      <c r="A8" s="9"/>
      <c r="B8" s="10"/>
      <c r="C8" s="10"/>
      <c r="D8" s="10"/>
      <c r="E8" s="9"/>
      <c r="F8" s="9"/>
      <c r="G8" s="11"/>
      <c r="H8" s="9"/>
      <c r="I8" s="9"/>
      <c r="J8" s="9"/>
      <c r="K8" s="9"/>
      <c r="L8" s="34" t="s">
        <v>223</v>
      </c>
      <c r="M8" s="35" t="s">
        <v>224</v>
      </c>
      <c r="N8" s="31">
        <f>2331.3-698.84</f>
        <v>1632.46</v>
      </c>
      <c r="O8" s="32" t="s">
        <v>130</v>
      </c>
      <c r="P8" s="33">
        <f>60.266176</f>
        <v>60.266176</v>
      </c>
      <c r="Q8" s="41"/>
      <c r="R8" s="5" t="s">
        <v>108</v>
      </c>
      <c r="S8" s="45" t="s">
        <v>109</v>
      </c>
      <c r="T8" s="46"/>
      <c r="U8" s="46"/>
      <c r="V8" s="46"/>
      <c r="W8" s="46"/>
      <c r="X8" s="45" t="s">
        <v>109</v>
      </c>
      <c r="Y8" s="46"/>
      <c r="Z8" s="46"/>
      <c r="AA8" s="45" t="s">
        <v>109</v>
      </c>
      <c r="AB8" s="46"/>
      <c r="AC8" s="46"/>
      <c r="AD8" s="45" t="s">
        <v>109</v>
      </c>
      <c r="AE8" s="51"/>
      <c r="AF8" s="9"/>
    </row>
    <row r="9" ht="30" customHeight="1" spans="1:32">
      <c r="A9" s="9"/>
      <c r="B9" s="10"/>
      <c r="C9" s="10"/>
      <c r="D9" s="10"/>
      <c r="E9" s="9"/>
      <c r="F9" s="9"/>
      <c r="G9" s="11"/>
      <c r="H9" s="9"/>
      <c r="I9" s="9"/>
      <c r="J9" s="9"/>
      <c r="K9" s="9"/>
      <c r="L9" s="34" t="s">
        <v>71</v>
      </c>
      <c r="M9" s="35" t="s">
        <v>225</v>
      </c>
      <c r="N9" s="31">
        <f>2240</f>
        <v>2240</v>
      </c>
      <c r="O9" s="32" t="s">
        <v>220</v>
      </c>
      <c r="P9" s="33">
        <f>29.9337</f>
        <v>29.9337</v>
      </c>
      <c r="Q9" s="41"/>
      <c r="R9" s="5" t="s">
        <v>108</v>
      </c>
      <c r="S9" s="45" t="s">
        <v>109</v>
      </c>
      <c r="T9" s="46"/>
      <c r="U9" s="46"/>
      <c r="V9" s="46"/>
      <c r="W9" s="46"/>
      <c r="X9" s="45" t="s">
        <v>109</v>
      </c>
      <c r="Y9" s="46"/>
      <c r="Z9" s="46"/>
      <c r="AA9" s="45" t="s">
        <v>109</v>
      </c>
      <c r="AB9" s="46"/>
      <c r="AC9" s="46"/>
      <c r="AD9" s="45" t="s">
        <v>109</v>
      </c>
      <c r="AE9" s="51"/>
      <c r="AF9" s="9"/>
    </row>
    <row r="10" ht="30" customHeight="1" spans="1:32">
      <c r="A10" s="9"/>
      <c r="B10" s="10"/>
      <c r="C10" s="10"/>
      <c r="D10" s="10"/>
      <c r="E10" s="9"/>
      <c r="F10" s="9"/>
      <c r="G10" s="11"/>
      <c r="H10" s="9"/>
      <c r="I10" s="9"/>
      <c r="J10" s="9"/>
      <c r="K10" s="9"/>
      <c r="L10" s="34" t="s">
        <v>226</v>
      </c>
      <c r="M10" s="35" t="s">
        <v>227</v>
      </c>
      <c r="N10" s="31">
        <f>3437.6-1957.6</f>
        <v>1480</v>
      </c>
      <c r="O10" s="32" t="s">
        <v>130</v>
      </c>
      <c r="P10" s="33">
        <f>9.843658</f>
        <v>9.843658</v>
      </c>
      <c r="Q10" s="41"/>
      <c r="R10" s="5" t="s">
        <v>108</v>
      </c>
      <c r="S10" s="45" t="s">
        <v>109</v>
      </c>
      <c r="T10" s="46"/>
      <c r="U10" s="46"/>
      <c r="V10" s="46"/>
      <c r="W10" s="46"/>
      <c r="X10" s="45" t="s">
        <v>109</v>
      </c>
      <c r="Y10" s="46"/>
      <c r="Z10" s="46"/>
      <c r="AA10" s="45" t="s">
        <v>109</v>
      </c>
      <c r="AB10" s="46"/>
      <c r="AC10" s="46"/>
      <c r="AD10" s="45" t="s">
        <v>109</v>
      </c>
      <c r="AE10" s="51"/>
      <c r="AF10" s="9"/>
    </row>
    <row r="11" ht="30" customHeight="1" spans="1:32">
      <c r="A11" s="9"/>
      <c r="B11" s="10"/>
      <c r="C11" s="10"/>
      <c r="D11" s="10"/>
      <c r="E11" s="9"/>
      <c r="F11" s="9"/>
      <c r="G11" s="11"/>
      <c r="H11" s="9"/>
      <c r="I11" s="9"/>
      <c r="J11" s="9"/>
      <c r="K11" s="9"/>
      <c r="L11" s="34" t="s">
        <v>228</v>
      </c>
      <c r="M11" s="35" t="s">
        <v>219</v>
      </c>
      <c r="N11" s="31">
        <f>825-189.35</f>
        <v>635.65</v>
      </c>
      <c r="O11" s="32" t="s">
        <v>220</v>
      </c>
      <c r="P11" s="33">
        <f>12.651754</f>
        <v>12.651754</v>
      </c>
      <c r="Q11" s="41"/>
      <c r="R11" s="5" t="s">
        <v>108</v>
      </c>
      <c r="S11" s="45" t="s">
        <v>109</v>
      </c>
      <c r="T11" s="46"/>
      <c r="U11" s="46"/>
      <c r="V11" s="46"/>
      <c r="W11" s="46"/>
      <c r="X11" s="45" t="s">
        <v>109</v>
      </c>
      <c r="Y11" s="46"/>
      <c r="Z11" s="46"/>
      <c r="AA11" s="45" t="s">
        <v>109</v>
      </c>
      <c r="AB11" s="46"/>
      <c r="AC11" s="46"/>
      <c r="AD11" s="45" t="s">
        <v>109</v>
      </c>
      <c r="AE11" s="51"/>
      <c r="AF11" s="9"/>
    </row>
    <row r="12" ht="30" customHeight="1" spans="1:32">
      <c r="A12" s="9"/>
      <c r="B12" s="10"/>
      <c r="C12" s="10"/>
      <c r="D12" s="10"/>
      <c r="E12" s="9"/>
      <c r="F12" s="9"/>
      <c r="G12" s="11"/>
      <c r="H12" s="9"/>
      <c r="I12" s="9"/>
      <c r="J12" s="9"/>
      <c r="K12" s="9"/>
      <c r="L12" s="34" t="s">
        <v>229</v>
      </c>
      <c r="M12" s="35" t="s">
        <v>227</v>
      </c>
      <c r="N12" s="31">
        <v>166</v>
      </c>
      <c r="O12" s="32" t="s">
        <v>130</v>
      </c>
      <c r="P12" s="33">
        <f>3.30075</f>
        <v>3.30075</v>
      </c>
      <c r="Q12" s="41"/>
      <c r="R12" s="5" t="s">
        <v>108</v>
      </c>
      <c r="S12" s="45" t="s">
        <v>109</v>
      </c>
      <c r="T12" s="46"/>
      <c r="U12" s="46"/>
      <c r="V12" s="46"/>
      <c r="W12" s="46"/>
      <c r="X12" s="45" t="s">
        <v>109</v>
      </c>
      <c r="Y12" s="46"/>
      <c r="Z12" s="46"/>
      <c r="AA12" s="45" t="s">
        <v>109</v>
      </c>
      <c r="AB12" s="46"/>
      <c r="AC12" s="46"/>
      <c r="AD12" s="45" t="s">
        <v>109</v>
      </c>
      <c r="AE12" s="51"/>
      <c r="AF12" s="9"/>
    </row>
    <row r="13" ht="30" customHeight="1" spans="1:32">
      <c r="A13" s="9"/>
      <c r="B13" s="10"/>
      <c r="C13" s="10"/>
      <c r="D13" s="10"/>
      <c r="E13" s="9"/>
      <c r="F13" s="9"/>
      <c r="G13" s="11"/>
      <c r="H13" s="9"/>
      <c r="I13" s="9"/>
      <c r="J13" s="9"/>
      <c r="K13" s="9"/>
      <c r="L13" s="34" t="s">
        <v>230</v>
      </c>
      <c r="M13" s="34" t="s">
        <v>231</v>
      </c>
      <c r="N13" s="31">
        <v>2</v>
      </c>
      <c r="O13" s="32" t="s">
        <v>54</v>
      </c>
      <c r="P13" s="33">
        <f>7.609895</f>
        <v>7.609895</v>
      </c>
      <c r="Q13" s="41"/>
      <c r="R13" s="5" t="s">
        <v>108</v>
      </c>
      <c r="S13" s="45" t="s">
        <v>109</v>
      </c>
      <c r="T13" s="46"/>
      <c r="U13" s="46"/>
      <c r="V13" s="46"/>
      <c r="W13" s="46"/>
      <c r="X13" s="45" t="s">
        <v>109</v>
      </c>
      <c r="Y13" s="46"/>
      <c r="Z13" s="46"/>
      <c r="AA13" s="45" t="s">
        <v>109</v>
      </c>
      <c r="AB13" s="46"/>
      <c r="AC13" s="46"/>
      <c r="AD13" s="45" t="s">
        <v>109</v>
      </c>
      <c r="AE13" s="51"/>
      <c r="AF13" s="9"/>
    </row>
    <row r="14" ht="30" customHeight="1" spans="1:32">
      <c r="A14" s="9"/>
      <c r="B14" s="10"/>
      <c r="C14" s="10"/>
      <c r="D14" s="10"/>
      <c r="E14" s="9"/>
      <c r="F14" s="9"/>
      <c r="G14" s="11"/>
      <c r="H14" s="9"/>
      <c r="I14" s="9"/>
      <c r="J14" s="9"/>
      <c r="K14" s="9"/>
      <c r="L14" s="34" t="s">
        <v>232</v>
      </c>
      <c r="M14" s="35" t="s">
        <v>233</v>
      </c>
      <c r="N14" s="36">
        <v>400</v>
      </c>
      <c r="O14" s="32" t="s">
        <v>220</v>
      </c>
      <c r="P14" s="33">
        <v>12.208</v>
      </c>
      <c r="Q14" s="41"/>
      <c r="R14" s="5" t="s">
        <v>108</v>
      </c>
      <c r="S14" s="45" t="s">
        <v>109</v>
      </c>
      <c r="T14" s="46"/>
      <c r="U14" s="46"/>
      <c r="V14" s="46"/>
      <c r="W14" s="46"/>
      <c r="X14" s="45" t="s">
        <v>109</v>
      </c>
      <c r="Y14" s="46"/>
      <c r="Z14" s="46"/>
      <c r="AA14" s="45" t="s">
        <v>109</v>
      </c>
      <c r="AB14" s="46"/>
      <c r="AC14" s="46"/>
      <c r="AD14" s="45" t="s">
        <v>109</v>
      </c>
      <c r="AE14" s="51"/>
      <c r="AF14" s="9"/>
    </row>
    <row r="15" ht="30" customHeight="1" spans="1:32">
      <c r="A15" s="9"/>
      <c r="B15" s="10"/>
      <c r="C15" s="10"/>
      <c r="D15" s="10"/>
      <c r="E15" s="9"/>
      <c r="F15" s="9"/>
      <c r="G15" s="11"/>
      <c r="H15" s="9"/>
      <c r="I15" s="9"/>
      <c r="J15" s="9"/>
      <c r="K15" s="9"/>
      <c r="L15" s="34" t="s">
        <v>234</v>
      </c>
      <c r="M15" s="35" t="s">
        <v>227</v>
      </c>
      <c r="N15" s="31">
        <v>535</v>
      </c>
      <c r="O15" s="32" t="s">
        <v>130</v>
      </c>
      <c r="P15" s="33">
        <v>17.795944</v>
      </c>
      <c r="Q15" s="41"/>
      <c r="R15" s="5" t="s">
        <v>108</v>
      </c>
      <c r="S15" s="45" t="s">
        <v>109</v>
      </c>
      <c r="T15" s="46"/>
      <c r="U15" s="46"/>
      <c r="V15" s="46"/>
      <c r="W15" s="46"/>
      <c r="X15" s="45" t="s">
        <v>109</v>
      </c>
      <c r="Y15" s="46"/>
      <c r="Z15" s="46"/>
      <c r="AA15" s="45" t="s">
        <v>109</v>
      </c>
      <c r="AB15" s="46"/>
      <c r="AC15" s="46"/>
      <c r="AD15" s="45" t="s">
        <v>109</v>
      </c>
      <c r="AE15" s="51"/>
      <c r="AF15" s="9"/>
    </row>
    <row r="16" ht="30" customHeight="1" spans="1:32">
      <c r="A16" s="12"/>
      <c r="B16" s="13"/>
      <c r="C16" s="13"/>
      <c r="D16" s="13"/>
      <c r="E16" s="12"/>
      <c r="F16" s="12"/>
      <c r="G16" s="14"/>
      <c r="H16" s="12"/>
      <c r="I16" s="12"/>
      <c r="J16" s="12"/>
      <c r="K16" s="12"/>
      <c r="L16" s="34" t="s">
        <v>235</v>
      </c>
      <c r="M16" s="35" t="s">
        <v>219</v>
      </c>
      <c r="N16" s="36">
        <v>400</v>
      </c>
      <c r="O16" s="32" t="s">
        <v>220</v>
      </c>
      <c r="P16" s="33">
        <v>9.382551</v>
      </c>
      <c r="Q16" s="43"/>
      <c r="R16" s="5" t="s">
        <v>108</v>
      </c>
      <c r="S16" s="45" t="s">
        <v>109</v>
      </c>
      <c r="T16" s="46"/>
      <c r="U16" s="46"/>
      <c r="V16" s="46"/>
      <c r="W16" s="46"/>
      <c r="X16" s="45" t="s">
        <v>109</v>
      </c>
      <c r="Y16" s="46"/>
      <c r="Z16" s="46"/>
      <c r="AA16" s="45" t="s">
        <v>109</v>
      </c>
      <c r="AB16" s="46"/>
      <c r="AC16" s="46"/>
      <c r="AD16" s="45" t="s">
        <v>109</v>
      </c>
      <c r="AE16" s="51"/>
      <c r="AF16" s="12"/>
    </row>
    <row r="17" ht="36" customHeight="1" spans="1:32">
      <c r="A17" s="9"/>
      <c r="B17" s="10" t="s">
        <v>236</v>
      </c>
      <c r="C17" s="10" t="s">
        <v>237</v>
      </c>
      <c r="D17" s="10">
        <v>350</v>
      </c>
      <c r="E17" s="9" t="s">
        <v>238</v>
      </c>
      <c r="F17" s="9" t="s">
        <v>239</v>
      </c>
      <c r="G17" s="11">
        <v>387.163614</v>
      </c>
      <c r="H17" s="9" t="s">
        <v>210</v>
      </c>
      <c r="I17" s="9" t="s">
        <v>240</v>
      </c>
      <c r="J17" s="9" t="s">
        <v>241</v>
      </c>
      <c r="K17" s="9"/>
      <c r="L17" s="34" t="s">
        <v>242</v>
      </c>
      <c r="M17" s="35" t="s">
        <v>243</v>
      </c>
      <c r="N17" s="31">
        <v>975.7</v>
      </c>
      <c r="O17" s="32" t="s">
        <v>220</v>
      </c>
      <c r="P17" s="37">
        <v>326175.24</v>
      </c>
      <c r="Q17" s="40" t="s">
        <v>244</v>
      </c>
      <c r="R17" s="5" t="s">
        <v>108</v>
      </c>
      <c r="S17" s="45" t="s">
        <v>109</v>
      </c>
      <c r="T17" s="32"/>
      <c r="U17" s="32"/>
      <c r="V17" s="46"/>
      <c r="W17" s="46"/>
      <c r="X17" s="45" t="s">
        <v>109</v>
      </c>
      <c r="Y17" s="46"/>
      <c r="Z17" s="46"/>
      <c r="AA17" s="45" t="s">
        <v>109</v>
      </c>
      <c r="AB17" s="46"/>
      <c r="AC17" s="46"/>
      <c r="AD17" s="45" t="s">
        <v>109</v>
      </c>
      <c r="AE17" s="51"/>
      <c r="AF17" s="9" t="s">
        <v>245</v>
      </c>
    </row>
    <row r="18" ht="36" customHeight="1" spans="1:32">
      <c r="A18" s="9"/>
      <c r="B18" s="10"/>
      <c r="C18" s="10"/>
      <c r="D18" s="10"/>
      <c r="E18" s="9"/>
      <c r="F18" s="9"/>
      <c r="G18" s="11"/>
      <c r="H18" s="9"/>
      <c r="I18" s="9"/>
      <c r="J18" s="9"/>
      <c r="K18" s="9"/>
      <c r="L18" s="34" t="s">
        <v>246</v>
      </c>
      <c r="M18" s="35" t="s">
        <v>247</v>
      </c>
      <c r="N18" s="31">
        <v>4740.59</v>
      </c>
      <c r="O18" s="32" t="s">
        <v>220</v>
      </c>
      <c r="P18" s="37">
        <v>232479.73</v>
      </c>
      <c r="Q18" s="41"/>
      <c r="R18" s="5" t="s">
        <v>108</v>
      </c>
      <c r="S18" s="45" t="s">
        <v>109</v>
      </c>
      <c r="T18" s="32"/>
      <c r="U18" s="32"/>
      <c r="V18" s="46"/>
      <c r="W18" s="46"/>
      <c r="X18" s="45" t="s">
        <v>109</v>
      </c>
      <c r="Y18" s="46"/>
      <c r="Z18" s="46"/>
      <c r="AA18" s="45" t="s">
        <v>109</v>
      </c>
      <c r="AB18" s="46"/>
      <c r="AC18" s="46"/>
      <c r="AD18" s="45" t="s">
        <v>109</v>
      </c>
      <c r="AE18" s="51"/>
      <c r="AF18" s="9"/>
    </row>
    <row r="19" ht="36" customHeight="1" spans="1:32">
      <c r="A19" s="9"/>
      <c r="B19" s="10"/>
      <c r="C19" s="10"/>
      <c r="D19" s="10"/>
      <c r="E19" s="9"/>
      <c r="F19" s="9"/>
      <c r="G19" s="11"/>
      <c r="H19" s="9"/>
      <c r="I19" s="9"/>
      <c r="J19" s="9"/>
      <c r="K19" s="9"/>
      <c r="L19" s="34" t="s">
        <v>248</v>
      </c>
      <c r="M19" s="35" t="s">
        <v>249</v>
      </c>
      <c r="N19" s="31">
        <v>144.36</v>
      </c>
      <c r="O19" s="38" t="s">
        <v>130</v>
      </c>
      <c r="P19" s="31">
        <v>193203.12</v>
      </c>
      <c r="Q19" s="41"/>
      <c r="R19" s="5" t="s">
        <v>108</v>
      </c>
      <c r="S19" s="45" t="s">
        <v>109</v>
      </c>
      <c r="T19" s="32"/>
      <c r="U19" s="32"/>
      <c r="V19" s="46"/>
      <c r="W19" s="46"/>
      <c r="X19" s="45" t="s">
        <v>109</v>
      </c>
      <c r="Y19" s="46"/>
      <c r="Z19" s="46"/>
      <c r="AA19" s="45" t="s">
        <v>109</v>
      </c>
      <c r="AB19" s="46"/>
      <c r="AC19" s="46"/>
      <c r="AD19" s="45" t="s">
        <v>109</v>
      </c>
      <c r="AE19" s="51"/>
      <c r="AF19" s="9"/>
    </row>
    <row r="20" ht="36" customHeight="1" spans="1:32">
      <c r="A20" s="9"/>
      <c r="B20" s="10"/>
      <c r="C20" s="10"/>
      <c r="D20" s="10"/>
      <c r="E20" s="9"/>
      <c r="F20" s="9"/>
      <c r="G20" s="11"/>
      <c r="H20" s="9"/>
      <c r="I20" s="9"/>
      <c r="J20" s="9"/>
      <c r="K20" s="9"/>
      <c r="L20" s="34" t="s">
        <v>250</v>
      </c>
      <c r="M20" s="35" t="s">
        <v>251</v>
      </c>
      <c r="N20" s="31">
        <v>124.89</v>
      </c>
      <c r="O20" s="38" t="s">
        <v>220</v>
      </c>
      <c r="P20" s="31">
        <v>223873.47</v>
      </c>
      <c r="Q20" s="41"/>
      <c r="R20" s="5" t="s">
        <v>108</v>
      </c>
      <c r="S20" s="45" t="s">
        <v>109</v>
      </c>
      <c r="T20" s="32"/>
      <c r="U20" s="32"/>
      <c r="V20" s="46"/>
      <c r="W20" s="46"/>
      <c r="X20" s="45" t="s">
        <v>109</v>
      </c>
      <c r="Y20" s="46"/>
      <c r="Z20" s="46"/>
      <c r="AA20" s="45" t="s">
        <v>109</v>
      </c>
      <c r="AB20" s="46"/>
      <c r="AC20" s="46"/>
      <c r="AD20" s="45" t="s">
        <v>109</v>
      </c>
      <c r="AE20" s="51"/>
      <c r="AF20" s="9"/>
    </row>
    <row r="21" ht="36" customHeight="1" spans="1:32">
      <c r="A21" s="9"/>
      <c r="B21" s="10"/>
      <c r="C21" s="10"/>
      <c r="D21" s="10"/>
      <c r="E21" s="9"/>
      <c r="F21" s="9"/>
      <c r="G21" s="11"/>
      <c r="H21" s="9"/>
      <c r="I21" s="9"/>
      <c r="J21" s="9"/>
      <c r="K21" s="9"/>
      <c r="L21" s="34" t="s">
        <v>252</v>
      </c>
      <c r="M21" s="35" t="s">
        <v>253</v>
      </c>
      <c r="N21" s="31">
        <v>46</v>
      </c>
      <c r="O21" s="38" t="s">
        <v>254</v>
      </c>
      <c r="P21" s="31">
        <v>141581.04</v>
      </c>
      <c r="Q21" s="41"/>
      <c r="R21" s="5" t="s">
        <v>108</v>
      </c>
      <c r="S21" s="45" t="s">
        <v>109</v>
      </c>
      <c r="T21" s="32"/>
      <c r="U21" s="32"/>
      <c r="V21" s="46"/>
      <c r="W21" s="46"/>
      <c r="X21" s="45" t="s">
        <v>109</v>
      </c>
      <c r="Y21" s="46"/>
      <c r="Z21" s="46"/>
      <c r="AA21" s="45" t="s">
        <v>109</v>
      </c>
      <c r="AB21" s="46"/>
      <c r="AC21" s="46"/>
      <c r="AD21" s="45" t="s">
        <v>109</v>
      </c>
      <c r="AE21" s="51"/>
      <c r="AF21" s="9"/>
    </row>
    <row r="22" ht="36" customHeight="1" spans="1:32">
      <c r="A22" s="9"/>
      <c r="B22" s="10"/>
      <c r="C22" s="10"/>
      <c r="D22" s="10"/>
      <c r="E22" s="9"/>
      <c r="F22" s="9"/>
      <c r="G22" s="11"/>
      <c r="H22" s="9"/>
      <c r="I22" s="9"/>
      <c r="J22" s="9"/>
      <c r="K22" s="9"/>
      <c r="L22" s="34" t="s">
        <v>255</v>
      </c>
      <c r="M22" s="35" t="s">
        <v>256</v>
      </c>
      <c r="N22" s="31">
        <v>1</v>
      </c>
      <c r="O22" s="38" t="s">
        <v>215</v>
      </c>
      <c r="P22" s="31">
        <v>19151.33</v>
      </c>
      <c r="Q22" s="41"/>
      <c r="R22" s="5" t="s">
        <v>108</v>
      </c>
      <c r="S22" s="45" t="s">
        <v>109</v>
      </c>
      <c r="T22" s="32"/>
      <c r="U22" s="32"/>
      <c r="V22" s="46"/>
      <c r="W22" s="46"/>
      <c r="X22" s="45" t="s">
        <v>109</v>
      </c>
      <c r="Y22" s="46"/>
      <c r="Z22" s="46"/>
      <c r="AA22" s="45" t="s">
        <v>109</v>
      </c>
      <c r="AB22" s="46"/>
      <c r="AC22" s="46"/>
      <c r="AD22" s="45" t="s">
        <v>109</v>
      </c>
      <c r="AE22" s="51"/>
      <c r="AF22" s="9"/>
    </row>
    <row r="23" ht="36" customHeight="1" spans="1:32">
      <c r="A23" s="9"/>
      <c r="B23" s="10"/>
      <c r="C23" s="10"/>
      <c r="D23" s="10"/>
      <c r="E23" s="9"/>
      <c r="F23" s="9"/>
      <c r="G23" s="11"/>
      <c r="H23" s="9"/>
      <c r="I23" s="9"/>
      <c r="J23" s="9"/>
      <c r="K23" s="9"/>
      <c r="L23" s="34" t="s">
        <v>257</v>
      </c>
      <c r="M23" s="35" t="s">
        <v>258</v>
      </c>
      <c r="N23" s="31">
        <v>147.31</v>
      </c>
      <c r="O23" s="38" t="s">
        <v>220</v>
      </c>
      <c r="P23" s="31">
        <v>6544.01</v>
      </c>
      <c r="Q23" s="41"/>
      <c r="R23" s="5" t="s">
        <v>108</v>
      </c>
      <c r="S23" s="45" t="s">
        <v>109</v>
      </c>
      <c r="T23" s="32"/>
      <c r="U23" s="32"/>
      <c r="V23" s="46"/>
      <c r="W23" s="46"/>
      <c r="X23" s="45" t="s">
        <v>109</v>
      </c>
      <c r="Y23" s="46"/>
      <c r="Z23" s="46"/>
      <c r="AA23" s="45" t="s">
        <v>109</v>
      </c>
      <c r="AB23" s="46"/>
      <c r="AC23" s="46"/>
      <c r="AD23" s="45" t="s">
        <v>109</v>
      </c>
      <c r="AE23" s="51"/>
      <c r="AF23" s="9"/>
    </row>
    <row r="24" ht="36" customHeight="1" spans="1:32">
      <c r="A24" s="9"/>
      <c r="B24" s="10"/>
      <c r="C24" s="10"/>
      <c r="D24" s="10"/>
      <c r="E24" s="9"/>
      <c r="F24" s="9"/>
      <c r="G24" s="11"/>
      <c r="H24" s="9"/>
      <c r="I24" s="9"/>
      <c r="J24" s="9"/>
      <c r="K24" s="9"/>
      <c r="L24" s="34" t="s">
        <v>259</v>
      </c>
      <c r="M24" s="35" t="s">
        <v>260</v>
      </c>
      <c r="N24" s="31">
        <v>72.54</v>
      </c>
      <c r="O24" s="38" t="s">
        <v>220</v>
      </c>
      <c r="P24" s="31">
        <v>14914.91</v>
      </c>
      <c r="Q24" s="41"/>
      <c r="R24" s="5" t="s">
        <v>108</v>
      </c>
      <c r="S24" s="45" t="s">
        <v>109</v>
      </c>
      <c r="T24" s="32"/>
      <c r="U24" s="32"/>
      <c r="V24" s="46"/>
      <c r="W24" s="46"/>
      <c r="X24" s="45" t="s">
        <v>109</v>
      </c>
      <c r="Y24" s="46"/>
      <c r="Z24" s="46"/>
      <c r="AA24" s="45" t="s">
        <v>109</v>
      </c>
      <c r="AB24" s="46"/>
      <c r="AC24" s="46"/>
      <c r="AD24" s="45" t="s">
        <v>109</v>
      </c>
      <c r="AE24" s="51"/>
      <c r="AF24" s="9"/>
    </row>
    <row r="25" ht="36" customHeight="1" spans="1:32">
      <c r="A25" s="9"/>
      <c r="B25" s="10"/>
      <c r="C25" s="10"/>
      <c r="D25" s="10"/>
      <c r="E25" s="9"/>
      <c r="F25" s="9"/>
      <c r="G25" s="11"/>
      <c r="H25" s="9"/>
      <c r="I25" s="9"/>
      <c r="J25" s="9"/>
      <c r="K25" s="9"/>
      <c r="L25" s="34" t="s">
        <v>261</v>
      </c>
      <c r="M25" s="35" t="s">
        <v>262</v>
      </c>
      <c r="N25" s="31">
        <v>1053.95</v>
      </c>
      <c r="O25" s="38" t="s">
        <v>220</v>
      </c>
      <c r="P25" s="31">
        <v>66036.03</v>
      </c>
      <c r="Q25" s="41"/>
      <c r="R25" s="5" t="s">
        <v>108</v>
      </c>
      <c r="S25" s="45" t="s">
        <v>109</v>
      </c>
      <c r="T25" s="32"/>
      <c r="U25" s="32"/>
      <c r="V25" s="46"/>
      <c r="W25" s="46"/>
      <c r="X25" s="45" t="s">
        <v>109</v>
      </c>
      <c r="Y25" s="46"/>
      <c r="Z25" s="46"/>
      <c r="AA25" s="45" t="s">
        <v>109</v>
      </c>
      <c r="AB25" s="46"/>
      <c r="AC25" s="46"/>
      <c r="AD25" s="45" t="s">
        <v>109</v>
      </c>
      <c r="AE25" s="51"/>
      <c r="AF25" s="9"/>
    </row>
    <row r="26" ht="36" customHeight="1" spans="1:32">
      <c r="A26" s="9"/>
      <c r="B26" s="10"/>
      <c r="C26" s="10"/>
      <c r="D26" s="10"/>
      <c r="E26" s="9"/>
      <c r="F26" s="9"/>
      <c r="G26" s="11"/>
      <c r="H26" s="9"/>
      <c r="I26" s="9"/>
      <c r="J26" s="9"/>
      <c r="K26" s="9"/>
      <c r="L26" s="34" t="s">
        <v>263</v>
      </c>
      <c r="M26" s="35" t="s">
        <v>258</v>
      </c>
      <c r="N26" s="31">
        <v>3580.25</v>
      </c>
      <c r="O26" s="38" t="s">
        <v>220</v>
      </c>
      <c r="P26" s="31">
        <v>171657.6</v>
      </c>
      <c r="Q26" s="41"/>
      <c r="R26" s="5" t="s">
        <v>108</v>
      </c>
      <c r="S26" s="45" t="s">
        <v>109</v>
      </c>
      <c r="T26" s="32"/>
      <c r="U26" s="32"/>
      <c r="V26" s="46"/>
      <c r="W26" s="46"/>
      <c r="X26" s="45" t="s">
        <v>109</v>
      </c>
      <c r="Y26" s="46"/>
      <c r="Z26" s="46"/>
      <c r="AA26" s="45" t="s">
        <v>109</v>
      </c>
      <c r="AB26" s="46"/>
      <c r="AC26" s="46"/>
      <c r="AD26" s="45" t="s">
        <v>109</v>
      </c>
      <c r="AE26" s="51"/>
      <c r="AF26" s="9"/>
    </row>
    <row r="27" ht="36" customHeight="1" spans="1:32">
      <c r="A27" s="9"/>
      <c r="B27" s="10"/>
      <c r="C27" s="10"/>
      <c r="D27" s="10"/>
      <c r="E27" s="9"/>
      <c r="F27" s="9"/>
      <c r="G27" s="11"/>
      <c r="H27" s="9"/>
      <c r="I27" s="9"/>
      <c r="J27" s="9"/>
      <c r="K27" s="9"/>
      <c r="L27" s="34" t="s">
        <v>264</v>
      </c>
      <c r="M27" s="35" t="s">
        <v>265</v>
      </c>
      <c r="N27" s="31">
        <v>1</v>
      </c>
      <c r="O27" s="38" t="s">
        <v>266</v>
      </c>
      <c r="P27" s="31">
        <v>50112.99</v>
      </c>
      <c r="Q27" s="41"/>
      <c r="R27" s="5" t="s">
        <v>108</v>
      </c>
      <c r="S27" s="45" t="s">
        <v>109</v>
      </c>
      <c r="T27" s="32"/>
      <c r="U27" s="32"/>
      <c r="V27" s="46"/>
      <c r="W27" s="46"/>
      <c r="X27" s="45" t="s">
        <v>109</v>
      </c>
      <c r="Y27" s="46"/>
      <c r="Z27" s="46"/>
      <c r="AA27" s="45" t="s">
        <v>109</v>
      </c>
      <c r="AB27" s="46"/>
      <c r="AC27" s="46"/>
      <c r="AD27" s="45" t="s">
        <v>109</v>
      </c>
      <c r="AE27" s="51"/>
      <c r="AF27" s="9"/>
    </row>
    <row r="28" ht="36" customHeight="1" spans="1:32">
      <c r="A28" s="9"/>
      <c r="B28" s="10"/>
      <c r="C28" s="10"/>
      <c r="D28" s="10"/>
      <c r="E28" s="9"/>
      <c r="F28" s="9"/>
      <c r="G28" s="11"/>
      <c r="H28" s="9"/>
      <c r="I28" s="9"/>
      <c r="J28" s="9"/>
      <c r="K28" s="9"/>
      <c r="L28" s="34" t="s">
        <v>267</v>
      </c>
      <c r="M28" s="35" t="s">
        <v>268</v>
      </c>
      <c r="N28" s="31">
        <v>1</v>
      </c>
      <c r="O28" s="38" t="s">
        <v>215</v>
      </c>
      <c r="P28" s="31">
        <v>185089.58</v>
      </c>
      <c r="Q28" s="41"/>
      <c r="R28" s="5" t="s">
        <v>108</v>
      </c>
      <c r="S28" s="45" t="s">
        <v>109</v>
      </c>
      <c r="T28" s="32"/>
      <c r="U28" s="32"/>
      <c r="V28" s="46"/>
      <c r="W28" s="46"/>
      <c r="X28" s="45" t="s">
        <v>109</v>
      </c>
      <c r="Y28" s="46"/>
      <c r="Z28" s="46"/>
      <c r="AA28" s="45" t="s">
        <v>109</v>
      </c>
      <c r="AB28" s="46"/>
      <c r="AC28" s="46"/>
      <c r="AD28" s="45" t="s">
        <v>109</v>
      </c>
      <c r="AE28" s="51"/>
      <c r="AF28" s="9"/>
    </row>
    <row r="29" ht="36" customHeight="1" spans="1:32">
      <c r="A29" s="9"/>
      <c r="B29" s="10"/>
      <c r="C29" s="10"/>
      <c r="D29" s="10"/>
      <c r="E29" s="9"/>
      <c r="F29" s="9"/>
      <c r="G29" s="11"/>
      <c r="H29" s="9"/>
      <c r="I29" s="9"/>
      <c r="J29" s="9"/>
      <c r="K29" s="9"/>
      <c r="L29" s="34" t="s">
        <v>269</v>
      </c>
      <c r="M29" s="35" t="s">
        <v>253</v>
      </c>
      <c r="N29" s="31">
        <v>1</v>
      </c>
      <c r="O29" s="38" t="s">
        <v>215</v>
      </c>
      <c r="P29" s="31">
        <v>523407.4</v>
      </c>
      <c r="Q29" s="41"/>
      <c r="R29" s="5" t="s">
        <v>108</v>
      </c>
      <c r="S29" s="45" t="s">
        <v>109</v>
      </c>
      <c r="T29" s="32"/>
      <c r="U29" s="32"/>
      <c r="V29" s="46"/>
      <c r="W29" s="46"/>
      <c r="X29" s="45" t="s">
        <v>109</v>
      </c>
      <c r="Y29" s="46"/>
      <c r="Z29" s="46"/>
      <c r="AA29" s="45" t="s">
        <v>109</v>
      </c>
      <c r="AB29" s="46"/>
      <c r="AC29" s="46"/>
      <c r="AD29" s="45" t="s">
        <v>109</v>
      </c>
      <c r="AE29" s="51"/>
      <c r="AF29" s="9"/>
    </row>
    <row r="30" ht="53" customHeight="1" spans="1:32">
      <c r="A30" s="12"/>
      <c r="B30" s="13"/>
      <c r="C30" s="13"/>
      <c r="D30" s="13"/>
      <c r="E30" s="12"/>
      <c r="F30" s="12"/>
      <c r="G30" s="14"/>
      <c r="H30" s="12"/>
      <c r="I30" s="12"/>
      <c r="J30" s="12"/>
      <c r="K30" s="12"/>
      <c r="L30" s="34" t="s">
        <v>270</v>
      </c>
      <c r="M30" s="35" t="s">
        <v>271</v>
      </c>
      <c r="N30" s="31">
        <v>1</v>
      </c>
      <c r="O30" s="38" t="s">
        <v>215</v>
      </c>
      <c r="P30" s="31">
        <v>1717409.69</v>
      </c>
      <c r="Q30" s="43"/>
      <c r="R30" s="5" t="s">
        <v>108</v>
      </c>
      <c r="S30" s="45" t="s">
        <v>109</v>
      </c>
      <c r="T30" s="32"/>
      <c r="U30" s="32"/>
      <c r="V30" s="46"/>
      <c r="W30" s="46"/>
      <c r="X30" s="45" t="s">
        <v>109</v>
      </c>
      <c r="Y30" s="46"/>
      <c r="Z30" s="46"/>
      <c r="AA30" s="45" t="s">
        <v>109</v>
      </c>
      <c r="AB30" s="46"/>
      <c r="AC30" s="46"/>
      <c r="AD30" s="45" t="s">
        <v>109</v>
      </c>
      <c r="AE30" s="51"/>
      <c r="AF30" s="9"/>
    </row>
    <row r="31" ht="44" customHeight="1" spans="1:32">
      <c r="A31" s="9"/>
      <c r="B31" s="15" t="s">
        <v>272</v>
      </c>
      <c r="C31" s="16" t="s">
        <v>273</v>
      </c>
      <c r="D31" s="17">
        <v>280.54</v>
      </c>
      <c r="E31" s="9" t="s">
        <v>274</v>
      </c>
      <c r="F31" s="9" t="s">
        <v>275</v>
      </c>
      <c r="G31" s="11">
        <v>336.15815</v>
      </c>
      <c r="H31" s="9" t="s">
        <v>210</v>
      </c>
      <c r="I31" s="9" t="s">
        <v>211</v>
      </c>
      <c r="J31" s="9" t="s">
        <v>276</v>
      </c>
      <c r="K31" s="9"/>
      <c r="L31" s="34" t="s">
        <v>277</v>
      </c>
      <c r="M31" s="35" t="s">
        <v>278</v>
      </c>
      <c r="N31" s="31">
        <v>25</v>
      </c>
      <c r="O31" s="39" t="s">
        <v>279</v>
      </c>
      <c r="P31" s="40">
        <v>336.15815</v>
      </c>
      <c r="Q31" s="40" t="s">
        <v>216</v>
      </c>
      <c r="R31" s="5" t="s">
        <v>108</v>
      </c>
      <c r="S31" s="45" t="s">
        <v>109</v>
      </c>
      <c r="T31" s="32"/>
      <c r="U31" s="32"/>
      <c r="V31" s="46"/>
      <c r="W31" s="46"/>
      <c r="X31" s="45" t="s">
        <v>109</v>
      </c>
      <c r="Y31" s="46"/>
      <c r="Z31" s="46"/>
      <c r="AA31" s="45" t="s">
        <v>109</v>
      </c>
      <c r="AB31" s="46"/>
      <c r="AC31" s="46"/>
      <c r="AD31" s="45" t="s">
        <v>109</v>
      </c>
      <c r="AE31" s="51"/>
      <c r="AF31" s="5" t="s">
        <v>217</v>
      </c>
    </row>
    <row r="32" ht="35" customHeight="1" spans="1:32">
      <c r="A32" s="9"/>
      <c r="B32" s="15"/>
      <c r="C32" s="16"/>
      <c r="D32" s="17"/>
      <c r="E32" s="9"/>
      <c r="F32" s="9"/>
      <c r="G32" s="11"/>
      <c r="H32" s="9"/>
      <c r="I32" s="9"/>
      <c r="J32" s="9"/>
      <c r="K32" s="9"/>
      <c r="L32" s="34" t="s">
        <v>280</v>
      </c>
      <c r="M32" s="35" t="s">
        <v>278</v>
      </c>
      <c r="N32" s="31">
        <v>15</v>
      </c>
      <c r="O32" s="39" t="s">
        <v>281</v>
      </c>
      <c r="P32" s="41"/>
      <c r="Q32" s="41"/>
      <c r="R32" s="5" t="s">
        <v>108</v>
      </c>
      <c r="S32" s="45" t="s">
        <v>109</v>
      </c>
      <c r="T32" s="32"/>
      <c r="U32" s="32"/>
      <c r="V32" s="46"/>
      <c r="W32" s="46"/>
      <c r="X32" s="45" t="s">
        <v>109</v>
      </c>
      <c r="Y32" s="46"/>
      <c r="Z32" s="46"/>
      <c r="AA32" s="45" t="s">
        <v>109</v>
      </c>
      <c r="AB32" s="46"/>
      <c r="AC32" s="46"/>
      <c r="AD32" s="45" t="s">
        <v>109</v>
      </c>
      <c r="AE32" s="51"/>
      <c r="AF32" s="5"/>
    </row>
    <row r="33" ht="58" customHeight="1" spans="1:32">
      <c r="A33" s="9"/>
      <c r="B33" s="15"/>
      <c r="C33" s="16"/>
      <c r="D33" s="17"/>
      <c r="E33" s="9"/>
      <c r="F33" s="9"/>
      <c r="G33" s="11"/>
      <c r="H33" s="9"/>
      <c r="I33" s="9"/>
      <c r="J33" s="9"/>
      <c r="K33" s="9"/>
      <c r="L33" s="34" t="s">
        <v>282</v>
      </c>
      <c r="M33" s="34" t="s">
        <v>283</v>
      </c>
      <c r="N33" s="31">
        <v>337</v>
      </c>
      <c r="O33" s="31" t="s">
        <v>58</v>
      </c>
      <c r="P33" s="41"/>
      <c r="Q33" s="41"/>
      <c r="R33" s="5" t="s">
        <v>108</v>
      </c>
      <c r="S33" s="45" t="s">
        <v>109</v>
      </c>
      <c r="T33" s="32"/>
      <c r="U33" s="32"/>
      <c r="V33" s="46"/>
      <c r="W33" s="46"/>
      <c r="X33" s="45" t="s">
        <v>109</v>
      </c>
      <c r="Y33" s="46"/>
      <c r="Z33" s="46"/>
      <c r="AA33" s="45" t="s">
        <v>109</v>
      </c>
      <c r="AB33" s="46"/>
      <c r="AC33" s="46"/>
      <c r="AD33" s="45" t="s">
        <v>109</v>
      </c>
      <c r="AE33" s="51"/>
      <c r="AF33" s="5"/>
    </row>
    <row r="34" ht="58" customHeight="1" spans="1:32">
      <c r="A34" s="9"/>
      <c r="B34" s="15"/>
      <c r="C34" s="16"/>
      <c r="D34" s="17"/>
      <c r="E34" s="9"/>
      <c r="F34" s="9"/>
      <c r="G34" s="11"/>
      <c r="H34" s="9"/>
      <c r="I34" s="9"/>
      <c r="J34" s="9"/>
      <c r="K34" s="9"/>
      <c r="L34" s="34" t="s">
        <v>284</v>
      </c>
      <c r="M34" s="34" t="s">
        <v>285</v>
      </c>
      <c r="N34" s="31">
        <v>707.52</v>
      </c>
      <c r="O34" s="31" t="s">
        <v>58</v>
      </c>
      <c r="P34" s="41"/>
      <c r="Q34" s="41"/>
      <c r="R34" s="5" t="s">
        <v>108</v>
      </c>
      <c r="S34" s="45" t="s">
        <v>109</v>
      </c>
      <c r="T34" s="32"/>
      <c r="U34" s="32"/>
      <c r="V34" s="46"/>
      <c r="W34" s="46"/>
      <c r="X34" s="45" t="s">
        <v>109</v>
      </c>
      <c r="Y34" s="46"/>
      <c r="Z34" s="46"/>
      <c r="AA34" s="45" t="s">
        <v>109</v>
      </c>
      <c r="AB34" s="46"/>
      <c r="AC34" s="46"/>
      <c r="AD34" s="45" t="s">
        <v>109</v>
      </c>
      <c r="AE34" s="51"/>
      <c r="AF34" s="5"/>
    </row>
    <row r="35" ht="58" customHeight="1" spans="1:32">
      <c r="A35" s="9"/>
      <c r="B35" s="15"/>
      <c r="C35" s="16"/>
      <c r="D35" s="17"/>
      <c r="E35" s="9"/>
      <c r="F35" s="9"/>
      <c r="G35" s="11"/>
      <c r="H35" s="9"/>
      <c r="I35" s="9"/>
      <c r="J35" s="9"/>
      <c r="K35" s="9"/>
      <c r="L35" s="34" t="s">
        <v>284</v>
      </c>
      <c r="M35" s="34" t="s">
        <v>286</v>
      </c>
      <c r="N35" s="31">
        <v>533.61</v>
      </c>
      <c r="O35" s="31" t="s">
        <v>58</v>
      </c>
      <c r="P35" s="41"/>
      <c r="Q35" s="41"/>
      <c r="R35" s="5" t="s">
        <v>108</v>
      </c>
      <c r="S35" s="45" t="s">
        <v>109</v>
      </c>
      <c r="T35" s="32"/>
      <c r="U35" s="32"/>
      <c r="V35" s="46"/>
      <c r="W35" s="46"/>
      <c r="X35" s="45" t="s">
        <v>109</v>
      </c>
      <c r="Y35" s="46"/>
      <c r="Z35" s="46"/>
      <c r="AA35" s="45" t="s">
        <v>109</v>
      </c>
      <c r="AB35" s="46"/>
      <c r="AC35" s="46"/>
      <c r="AD35" s="45" t="s">
        <v>109</v>
      </c>
      <c r="AE35" s="51"/>
      <c r="AF35" s="5"/>
    </row>
    <row r="36" ht="43" customHeight="1" spans="1:32">
      <c r="A36" s="9"/>
      <c r="B36" s="15"/>
      <c r="C36" s="16"/>
      <c r="D36" s="17"/>
      <c r="E36" s="9"/>
      <c r="F36" s="9"/>
      <c r="G36" s="11"/>
      <c r="H36" s="9"/>
      <c r="I36" s="9"/>
      <c r="J36" s="9"/>
      <c r="K36" s="9"/>
      <c r="L36" s="34" t="s">
        <v>287</v>
      </c>
      <c r="M36" s="35" t="s">
        <v>278</v>
      </c>
      <c r="N36" s="31">
        <v>1</v>
      </c>
      <c r="O36" s="39" t="s">
        <v>215</v>
      </c>
      <c r="P36" s="41"/>
      <c r="Q36" s="41"/>
      <c r="R36" s="5" t="s">
        <v>108</v>
      </c>
      <c r="S36" s="45" t="s">
        <v>109</v>
      </c>
      <c r="T36" s="32"/>
      <c r="U36" s="32"/>
      <c r="V36" s="46"/>
      <c r="W36" s="46"/>
      <c r="X36" s="45" t="s">
        <v>109</v>
      </c>
      <c r="Y36" s="46"/>
      <c r="Z36" s="46"/>
      <c r="AA36" s="45" t="s">
        <v>109</v>
      </c>
      <c r="AB36" s="46"/>
      <c r="AC36" s="46"/>
      <c r="AD36" s="45" t="s">
        <v>109</v>
      </c>
      <c r="AE36" s="51"/>
      <c r="AF36" s="5"/>
    </row>
    <row r="37" ht="43" customHeight="1" spans="1:32">
      <c r="A37" s="9"/>
      <c r="B37" s="15"/>
      <c r="C37" s="16"/>
      <c r="D37" s="17"/>
      <c r="E37" s="9"/>
      <c r="F37" s="9"/>
      <c r="G37" s="11"/>
      <c r="H37" s="9"/>
      <c r="I37" s="9"/>
      <c r="J37" s="9"/>
      <c r="K37" s="9"/>
      <c r="L37" s="34" t="s">
        <v>288</v>
      </c>
      <c r="M37" s="35" t="s">
        <v>278</v>
      </c>
      <c r="N37" s="31">
        <v>2</v>
      </c>
      <c r="O37" s="31" t="s">
        <v>289</v>
      </c>
      <c r="P37" s="41"/>
      <c r="Q37" s="41"/>
      <c r="R37" s="5" t="s">
        <v>108</v>
      </c>
      <c r="S37" s="45" t="s">
        <v>109</v>
      </c>
      <c r="T37" s="32"/>
      <c r="U37" s="32"/>
      <c r="V37" s="46"/>
      <c r="W37" s="46"/>
      <c r="X37" s="45" t="s">
        <v>109</v>
      </c>
      <c r="Y37" s="46"/>
      <c r="Z37" s="46"/>
      <c r="AA37" s="45" t="s">
        <v>109</v>
      </c>
      <c r="AB37" s="46"/>
      <c r="AC37" s="46"/>
      <c r="AD37" s="45" t="s">
        <v>109</v>
      </c>
      <c r="AE37" s="51"/>
      <c r="AF37" s="5"/>
    </row>
    <row r="38" ht="43" customHeight="1" spans="1:32">
      <c r="A38" s="9"/>
      <c r="B38" s="15"/>
      <c r="C38" s="16"/>
      <c r="D38" s="17"/>
      <c r="E38" s="9"/>
      <c r="F38" s="9"/>
      <c r="G38" s="11"/>
      <c r="H38" s="9"/>
      <c r="I38" s="9"/>
      <c r="J38" s="9"/>
      <c r="K38" s="9"/>
      <c r="L38" s="34" t="s">
        <v>290</v>
      </c>
      <c r="M38" s="35" t="s">
        <v>278</v>
      </c>
      <c r="N38" s="31">
        <v>10</v>
      </c>
      <c r="O38" s="31" t="s">
        <v>289</v>
      </c>
      <c r="P38" s="41"/>
      <c r="Q38" s="41"/>
      <c r="R38" s="5" t="s">
        <v>108</v>
      </c>
      <c r="S38" s="45" t="s">
        <v>109</v>
      </c>
      <c r="T38" s="32"/>
      <c r="U38" s="32"/>
      <c r="V38" s="46"/>
      <c r="W38" s="46"/>
      <c r="X38" s="45" t="s">
        <v>109</v>
      </c>
      <c r="Y38" s="46"/>
      <c r="Z38" s="46"/>
      <c r="AA38" s="45" t="s">
        <v>109</v>
      </c>
      <c r="AB38" s="46"/>
      <c r="AC38" s="46"/>
      <c r="AD38" s="45" t="s">
        <v>109</v>
      </c>
      <c r="AE38" s="51"/>
      <c r="AF38" s="5"/>
    </row>
    <row r="39" ht="43" customHeight="1" spans="1:32">
      <c r="A39" s="9"/>
      <c r="B39" s="15"/>
      <c r="C39" s="16"/>
      <c r="D39" s="17"/>
      <c r="E39" s="9"/>
      <c r="F39" s="9"/>
      <c r="G39" s="11"/>
      <c r="H39" s="9"/>
      <c r="I39" s="9"/>
      <c r="J39" s="9"/>
      <c r="K39" s="9"/>
      <c r="L39" s="34" t="s">
        <v>291</v>
      </c>
      <c r="M39" s="34" t="s">
        <v>292</v>
      </c>
      <c r="N39" s="31">
        <v>13</v>
      </c>
      <c r="O39" s="39" t="s">
        <v>54</v>
      </c>
      <c r="P39" s="41"/>
      <c r="Q39" s="41"/>
      <c r="R39" s="5" t="s">
        <v>108</v>
      </c>
      <c r="S39" s="45" t="s">
        <v>109</v>
      </c>
      <c r="T39" s="32"/>
      <c r="U39" s="32"/>
      <c r="V39" s="46"/>
      <c r="W39" s="46"/>
      <c r="X39" s="45" t="s">
        <v>109</v>
      </c>
      <c r="Y39" s="46"/>
      <c r="Z39" s="46"/>
      <c r="AA39" s="45" t="s">
        <v>109</v>
      </c>
      <c r="AB39" s="46"/>
      <c r="AC39" s="46"/>
      <c r="AD39" s="45" t="s">
        <v>109</v>
      </c>
      <c r="AE39" s="51"/>
      <c r="AF39" s="5"/>
    </row>
    <row r="40" ht="43" customHeight="1" spans="1:32">
      <c r="A40" s="9"/>
      <c r="B40" s="15"/>
      <c r="C40" s="16"/>
      <c r="D40" s="17"/>
      <c r="E40" s="9"/>
      <c r="F40" s="9"/>
      <c r="G40" s="11"/>
      <c r="H40" s="9"/>
      <c r="I40" s="9"/>
      <c r="J40" s="9"/>
      <c r="K40" s="9"/>
      <c r="L40" s="34" t="s">
        <v>291</v>
      </c>
      <c r="M40" s="34" t="s">
        <v>293</v>
      </c>
      <c r="N40" s="31">
        <v>10</v>
      </c>
      <c r="O40" s="39" t="s">
        <v>54</v>
      </c>
      <c r="P40" s="41"/>
      <c r="Q40" s="41"/>
      <c r="R40" s="5" t="s">
        <v>108</v>
      </c>
      <c r="S40" s="45" t="s">
        <v>109</v>
      </c>
      <c r="T40" s="32"/>
      <c r="U40" s="32"/>
      <c r="V40" s="46"/>
      <c r="W40" s="46"/>
      <c r="X40" s="45" t="s">
        <v>109</v>
      </c>
      <c r="Y40" s="46"/>
      <c r="Z40" s="46"/>
      <c r="AA40" s="45" t="s">
        <v>109</v>
      </c>
      <c r="AB40" s="46"/>
      <c r="AC40" s="46"/>
      <c r="AD40" s="45" t="s">
        <v>109</v>
      </c>
      <c r="AE40" s="51"/>
      <c r="AF40" s="5"/>
    </row>
    <row r="41" ht="43" customHeight="1" spans="1:32">
      <c r="A41" s="9"/>
      <c r="B41" s="15"/>
      <c r="C41" s="16"/>
      <c r="D41" s="17"/>
      <c r="E41" s="9"/>
      <c r="F41" s="9"/>
      <c r="G41" s="11"/>
      <c r="H41" s="9"/>
      <c r="I41" s="9"/>
      <c r="J41" s="9"/>
      <c r="K41" s="9"/>
      <c r="L41" s="34" t="s">
        <v>294</v>
      </c>
      <c r="M41" s="34" t="s">
        <v>278</v>
      </c>
      <c r="N41" s="31">
        <v>1</v>
      </c>
      <c r="O41" s="42" t="s">
        <v>54</v>
      </c>
      <c r="P41" s="41"/>
      <c r="Q41" s="41"/>
      <c r="R41" s="5" t="s">
        <v>108</v>
      </c>
      <c r="S41" s="45" t="s">
        <v>109</v>
      </c>
      <c r="T41" s="32"/>
      <c r="U41" s="32"/>
      <c r="V41" s="46"/>
      <c r="W41" s="46"/>
      <c r="X41" s="45" t="s">
        <v>109</v>
      </c>
      <c r="Y41" s="46"/>
      <c r="Z41" s="46"/>
      <c r="AA41" s="45" t="s">
        <v>109</v>
      </c>
      <c r="AB41" s="46"/>
      <c r="AC41" s="46"/>
      <c r="AD41" s="45" t="s">
        <v>109</v>
      </c>
      <c r="AE41" s="51"/>
      <c r="AF41" s="5"/>
    </row>
    <row r="42" ht="39" customHeight="1" spans="1:32">
      <c r="A42" s="9"/>
      <c r="B42" s="15"/>
      <c r="C42" s="16"/>
      <c r="D42" s="17"/>
      <c r="E42" s="9"/>
      <c r="F42" s="9"/>
      <c r="G42" s="11"/>
      <c r="H42" s="9"/>
      <c r="I42" s="9"/>
      <c r="J42" s="9"/>
      <c r="K42" s="9"/>
      <c r="L42" s="34" t="s">
        <v>295</v>
      </c>
      <c r="M42" s="34" t="s">
        <v>296</v>
      </c>
      <c r="N42" s="31">
        <v>1112.8</v>
      </c>
      <c r="O42" s="31" t="s">
        <v>297</v>
      </c>
      <c r="P42" s="41"/>
      <c r="Q42" s="41"/>
      <c r="R42" s="5" t="s">
        <v>108</v>
      </c>
      <c r="S42" s="45" t="s">
        <v>109</v>
      </c>
      <c r="T42" s="32"/>
      <c r="U42" s="32"/>
      <c r="V42" s="46"/>
      <c r="W42" s="46"/>
      <c r="X42" s="45" t="s">
        <v>109</v>
      </c>
      <c r="Y42" s="46"/>
      <c r="Z42" s="46"/>
      <c r="AA42" s="45" t="s">
        <v>109</v>
      </c>
      <c r="AB42" s="46"/>
      <c r="AC42" s="46"/>
      <c r="AD42" s="45" t="s">
        <v>109</v>
      </c>
      <c r="AE42" s="51"/>
      <c r="AF42" s="5"/>
    </row>
    <row r="43" ht="39" customHeight="1" spans="1:32">
      <c r="A43" s="9"/>
      <c r="B43" s="15"/>
      <c r="C43" s="16"/>
      <c r="D43" s="17"/>
      <c r="E43" s="9"/>
      <c r="F43" s="9"/>
      <c r="G43" s="11"/>
      <c r="H43" s="9"/>
      <c r="I43" s="9"/>
      <c r="J43" s="9"/>
      <c r="K43" s="9"/>
      <c r="L43" s="34" t="s">
        <v>298</v>
      </c>
      <c r="M43" s="34" t="s">
        <v>262</v>
      </c>
      <c r="N43" s="31">
        <v>654</v>
      </c>
      <c r="O43" s="31" t="s">
        <v>297</v>
      </c>
      <c r="P43" s="41"/>
      <c r="Q43" s="41"/>
      <c r="R43" s="5" t="s">
        <v>108</v>
      </c>
      <c r="S43" s="45" t="s">
        <v>109</v>
      </c>
      <c r="T43" s="32"/>
      <c r="U43" s="32"/>
      <c r="V43" s="46"/>
      <c r="W43" s="46"/>
      <c r="X43" s="45" t="s">
        <v>109</v>
      </c>
      <c r="Y43" s="46"/>
      <c r="Z43" s="46"/>
      <c r="AA43" s="45" t="s">
        <v>109</v>
      </c>
      <c r="AB43" s="46"/>
      <c r="AC43" s="46"/>
      <c r="AD43" s="45" t="s">
        <v>109</v>
      </c>
      <c r="AE43" s="51"/>
      <c r="AF43" s="5"/>
    </row>
    <row r="44" ht="39" customHeight="1" spans="1:32">
      <c r="A44" s="9"/>
      <c r="B44" s="15"/>
      <c r="C44" s="16"/>
      <c r="D44" s="17"/>
      <c r="E44" s="9"/>
      <c r="F44" s="9"/>
      <c r="G44" s="11"/>
      <c r="H44" s="9"/>
      <c r="I44" s="9"/>
      <c r="J44" s="9"/>
      <c r="K44" s="9"/>
      <c r="L44" s="34" t="s">
        <v>299</v>
      </c>
      <c r="M44" s="34" t="s">
        <v>300</v>
      </c>
      <c r="N44" s="31">
        <v>30</v>
      </c>
      <c r="O44" s="31" t="s">
        <v>58</v>
      </c>
      <c r="P44" s="41"/>
      <c r="Q44" s="41"/>
      <c r="R44" s="5" t="s">
        <v>108</v>
      </c>
      <c r="S44" s="45" t="s">
        <v>109</v>
      </c>
      <c r="T44" s="32"/>
      <c r="U44" s="32"/>
      <c r="V44" s="46"/>
      <c r="W44" s="46"/>
      <c r="X44" s="45" t="s">
        <v>109</v>
      </c>
      <c r="Y44" s="46"/>
      <c r="Z44" s="46"/>
      <c r="AA44" s="45" t="s">
        <v>109</v>
      </c>
      <c r="AB44" s="46"/>
      <c r="AC44" s="46"/>
      <c r="AD44" s="45" t="s">
        <v>109</v>
      </c>
      <c r="AE44" s="51"/>
      <c r="AF44" s="5"/>
    </row>
    <row r="45" ht="39" customHeight="1" spans="1:32">
      <c r="A45" s="9"/>
      <c r="B45" s="15"/>
      <c r="C45" s="16"/>
      <c r="D45" s="17"/>
      <c r="E45" s="9"/>
      <c r="F45" s="9"/>
      <c r="G45" s="11"/>
      <c r="H45" s="9"/>
      <c r="I45" s="9"/>
      <c r="J45" s="9"/>
      <c r="K45" s="9"/>
      <c r="L45" s="34" t="s">
        <v>301</v>
      </c>
      <c r="M45" s="34" t="s">
        <v>278</v>
      </c>
      <c r="N45" s="31">
        <v>1</v>
      </c>
      <c r="O45" s="39" t="s">
        <v>215</v>
      </c>
      <c r="P45" s="41"/>
      <c r="Q45" s="41"/>
      <c r="R45" s="5" t="s">
        <v>108</v>
      </c>
      <c r="S45" s="45" t="s">
        <v>109</v>
      </c>
      <c r="T45" s="32"/>
      <c r="U45" s="32"/>
      <c r="V45" s="46"/>
      <c r="W45" s="46"/>
      <c r="X45" s="45" t="s">
        <v>109</v>
      </c>
      <c r="Y45" s="46"/>
      <c r="Z45" s="46"/>
      <c r="AA45" s="45" t="s">
        <v>109</v>
      </c>
      <c r="AB45" s="46"/>
      <c r="AC45" s="46"/>
      <c r="AD45" s="45" t="s">
        <v>109</v>
      </c>
      <c r="AE45" s="51"/>
      <c r="AF45" s="5"/>
    </row>
    <row r="46" ht="39" customHeight="1" spans="1:32">
      <c r="A46" s="9"/>
      <c r="B46" s="15"/>
      <c r="C46" s="16"/>
      <c r="D46" s="17"/>
      <c r="E46" s="9"/>
      <c r="F46" s="9"/>
      <c r="G46" s="11"/>
      <c r="H46" s="9"/>
      <c r="I46" s="9"/>
      <c r="J46" s="9"/>
      <c r="K46" s="9"/>
      <c r="L46" s="34" t="s">
        <v>302</v>
      </c>
      <c r="M46" s="34" t="s">
        <v>303</v>
      </c>
      <c r="N46" s="31">
        <v>193.58</v>
      </c>
      <c r="O46" s="39" t="s">
        <v>297</v>
      </c>
      <c r="P46" s="41"/>
      <c r="Q46" s="41"/>
      <c r="R46" s="5" t="s">
        <v>108</v>
      </c>
      <c r="S46" s="45" t="s">
        <v>109</v>
      </c>
      <c r="T46" s="32"/>
      <c r="U46" s="32"/>
      <c r="V46" s="46"/>
      <c r="W46" s="46"/>
      <c r="X46" s="45" t="s">
        <v>109</v>
      </c>
      <c r="Y46" s="46"/>
      <c r="Z46" s="46"/>
      <c r="AA46" s="45" t="s">
        <v>109</v>
      </c>
      <c r="AB46" s="46"/>
      <c r="AC46" s="46"/>
      <c r="AD46" s="45" t="s">
        <v>109</v>
      </c>
      <c r="AE46" s="51"/>
      <c r="AF46" s="5"/>
    </row>
    <row r="47" ht="39" customHeight="1" spans="1:32">
      <c r="A47" s="9"/>
      <c r="B47" s="15"/>
      <c r="C47" s="16"/>
      <c r="D47" s="17"/>
      <c r="E47" s="9"/>
      <c r="F47" s="9"/>
      <c r="G47" s="11"/>
      <c r="H47" s="9"/>
      <c r="I47" s="9"/>
      <c r="J47" s="9"/>
      <c r="K47" s="9"/>
      <c r="L47" s="34" t="s">
        <v>304</v>
      </c>
      <c r="M47" s="34" t="s">
        <v>305</v>
      </c>
      <c r="N47" s="31">
        <v>1</v>
      </c>
      <c r="O47" s="39" t="s">
        <v>279</v>
      </c>
      <c r="P47" s="41"/>
      <c r="Q47" s="41"/>
      <c r="R47" s="5" t="s">
        <v>108</v>
      </c>
      <c r="S47" s="45" t="s">
        <v>109</v>
      </c>
      <c r="T47" s="32"/>
      <c r="U47" s="32"/>
      <c r="V47" s="46"/>
      <c r="W47" s="46"/>
      <c r="X47" s="45" t="s">
        <v>109</v>
      </c>
      <c r="Y47" s="46"/>
      <c r="Z47" s="46"/>
      <c r="AA47" s="45" t="s">
        <v>109</v>
      </c>
      <c r="AB47" s="46"/>
      <c r="AC47" s="46"/>
      <c r="AD47" s="45" t="s">
        <v>109</v>
      </c>
      <c r="AE47" s="51"/>
      <c r="AF47" s="5"/>
    </row>
    <row r="48" ht="39" customHeight="1" spans="1:32">
      <c r="A48" s="9"/>
      <c r="B48" s="15"/>
      <c r="C48" s="16"/>
      <c r="D48" s="17"/>
      <c r="E48" s="9"/>
      <c r="F48" s="9"/>
      <c r="G48" s="11"/>
      <c r="H48" s="9"/>
      <c r="I48" s="9"/>
      <c r="J48" s="9"/>
      <c r="K48" s="9"/>
      <c r="L48" s="34" t="s">
        <v>306</v>
      </c>
      <c r="M48" s="34" t="s">
        <v>307</v>
      </c>
      <c r="N48" s="31">
        <v>18</v>
      </c>
      <c r="O48" s="31" t="s">
        <v>58</v>
      </c>
      <c r="P48" s="41"/>
      <c r="Q48" s="41"/>
      <c r="R48" s="5" t="s">
        <v>108</v>
      </c>
      <c r="S48" s="45" t="s">
        <v>109</v>
      </c>
      <c r="T48" s="32"/>
      <c r="U48" s="32"/>
      <c r="V48" s="46"/>
      <c r="W48" s="46"/>
      <c r="X48" s="45" t="s">
        <v>109</v>
      </c>
      <c r="Y48" s="46"/>
      <c r="Z48" s="46"/>
      <c r="AA48" s="45" t="s">
        <v>109</v>
      </c>
      <c r="AB48" s="46"/>
      <c r="AC48" s="46"/>
      <c r="AD48" s="45" t="s">
        <v>109</v>
      </c>
      <c r="AE48" s="51"/>
      <c r="AF48" s="5"/>
    </row>
    <row r="49" ht="30" customHeight="1" spans="1:32">
      <c r="A49" s="9"/>
      <c r="B49" s="15"/>
      <c r="C49" s="16"/>
      <c r="D49" s="17"/>
      <c r="E49" s="9"/>
      <c r="F49" s="9"/>
      <c r="G49" s="11"/>
      <c r="H49" s="9"/>
      <c r="I49" s="9"/>
      <c r="J49" s="9"/>
      <c r="K49" s="9"/>
      <c r="L49" s="34" t="s">
        <v>308</v>
      </c>
      <c r="M49" s="34" t="s">
        <v>247</v>
      </c>
      <c r="N49" s="31">
        <v>529</v>
      </c>
      <c r="O49" s="31" t="s">
        <v>297</v>
      </c>
      <c r="P49" s="41"/>
      <c r="Q49" s="41"/>
      <c r="R49" s="5" t="s">
        <v>108</v>
      </c>
      <c r="S49" s="45" t="s">
        <v>109</v>
      </c>
      <c r="T49" s="32"/>
      <c r="U49" s="32"/>
      <c r="V49" s="46"/>
      <c r="W49" s="46"/>
      <c r="X49" s="45" t="s">
        <v>109</v>
      </c>
      <c r="Y49" s="46"/>
      <c r="Z49" s="46"/>
      <c r="AA49" s="45" t="s">
        <v>109</v>
      </c>
      <c r="AB49" s="46"/>
      <c r="AC49" s="46"/>
      <c r="AD49" s="45" t="s">
        <v>109</v>
      </c>
      <c r="AE49" s="51"/>
      <c r="AF49" s="5"/>
    </row>
    <row r="50" ht="30" customHeight="1" spans="1:32">
      <c r="A50" s="9"/>
      <c r="B50" s="15"/>
      <c r="C50" s="16"/>
      <c r="D50" s="17"/>
      <c r="E50" s="9"/>
      <c r="F50" s="9"/>
      <c r="G50" s="11"/>
      <c r="H50" s="9"/>
      <c r="I50" s="9"/>
      <c r="J50" s="9"/>
      <c r="K50" s="9"/>
      <c r="L50" s="34" t="s">
        <v>309</v>
      </c>
      <c r="M50" s="34" t="s">
        <v>278</v>
      </c>
      <c r="N50" s="31">
        <v>104.8</v>
      </c>
      <c r="O50" s="31" t="s">
        <v>297</v>
      </c>
      <c r="P50" s="41"/>
      <c r="Q50" s="41"/>
      <c r="R50" s="5" t="s">
        <v>108</v>
      </c>
      <c r="S50" s="45" t="s">
        <v>109</v>
      </c>
      <c r="T50" s="32"/>
      <c r="U50" s="32"/>
      <c r="V50" s="46"/>
      <c r="W50" s="46"/>
      <c r="X50" s="45" t="s">
        <v>109</v>
      </c>
      <c r="Y50" s="46"/>
      <c r="Z50" s="46"/>
      <c r="AA50" s="45" t="s">
        <v>109</v>
      </c>
      <c r="AB50" s="46"/>
      <c r="AC50" s="46"/>
      <c r="AD50" s="45" t="s">
        <v>109</v>
      </c>
      <c r="AE50" s="51"/>
      <c r="AF50" s="5"/>
    </row>
    <row r="51" ht="30" customHeight="1" spans="1:32">
      <c r="A51" s="9"/>
      <c r="B51" s="15"/>
      <c r="C51" s="16"/>
      <c r="D51" s="17"/>
      <c r="E51" s="9"/>
      <c r="F51" s="9"/>
      <c r="G51" s="11"/>
      <c r="H51" s="9"/>
      <c r="I51" s="9"/>
      <c r="J51" s="9"/>
      <c r="K51" s="9"/>
      <c r="L51" s="34" t="s">
        <v>71</v>
      </c>
      <c r="M51" s="35" t="s">
        <v>278</v>
      </c>
      <c r="N51" s="31">
        <v>1</v>
      </c>
      <c r="O51" s="39" t="s">
        <v>215</v>
      </c>
      <c r="P51" s="41"/>
      <c r="Q51" s="41"/>
      <c r="R51" s="5" t="s">
        <v>108</v>
      </c>
      <c r="S51" s="45" t="s">
        <v>109</v>
      </c>
      <c r="T51" s="32"/>
      <c r="U51" s="32"/>
      <c r="V51" s="46"/>
      <c r="W51" s="46"/>
      <c r="X51" s="45" t="s">
        <v>109</v>
      </c>
      <c r="Y51" s="46"/>
      <c r="Z51" s="46"/>
      <c r="AA51" s="45" t="s">
        <v>109</v>
      </c>
      <c r="AB51" s="46"/>
      <c r="AC51" s="46"/>
      <c r="AD51" s="45" t="s">
        <v>109</v>
      </c>
      <c r="AE51" s="51"/>
      <c r="AF51" s="5"/>
    </row>
    <row r="52" ht="42" customHeight="1" spans="1:32">
      <c r="A52" s="12"/>
      <c r="B52" s="18"/>
      <c r="C52" s="16"/>
      <c r="D52" s="19"/>
      <c r="E52" s="20"/>
      <c r="F52" s="12"/>
      <c r="G52" s="14"/>
      <c r="H52" s="12"/>
      <c r="I52" s="12"/>
      <c r="J52" s="12"/>
      <c r="K52" s="12"/>
      <c r="L52" s="34" t="s">
        <v>310</v>
      </c>
      <c r="M52" s="35" t="s">
        <v>278</v>
      </c>
      <c r="N52" s="31">
        <v>1</v>
      </c>
      <c r="O52" s="39" t="s">
        <v>215</v>
      </c>
      <c r="P52" s="43"/>
      <c r="Q52" s="43"/>
      <c r="R52" s="5" t="s">
        <v>108</v>
      </c>
      <c r="S52" s="45" t="s">
        <v>109</v>
      </c>
      <c r="T52" s="46"/>
      <c r="U52" s="46"/>
      <c r="V52" s="46"/>
      <c r="W52" s="46"/>
      <c r="X52" s="45" t="s">
        <v>109</v>
      </c>
      <c r="Y52" s="46"/>
      <c r="Z52" s="46"/>
      <c r="AA52" s="45" t="s">
        <v>109</v>
      </c>
      <c r="AB52" s="46"/>
      <c r="AC52" s="46"/>
      <c r="AD52" s="45" t="s">
        <v>109</v>
      </c>
      <c r="AE52" s="51"/>
      <c r="AF52" s="5"/>
    </row>
    <row r="53" ht="70" customHeight="1" spans="1:32">
      <c r="A53" s="9"/>
      <c r="B53" s="21" t="s">
        <v>311</v>
      </c>
      <c r="C53" s="21" t="s">
        <v>312</v>
      </c>
      <c r="D53" s="22">
        <v>244</v>
      </c>
      <c r="E53" s="9" t="s">
        <v>313</v>
      </c>
      <c r="F53" s="9" t="s">
        <v>314</v>
      </c>
      <c r="G53" s="11">
        <v>496.538889</v>
      </c>
      <c r="H53" s="9" t="s">
        <v>210</v>
      </c>
      <c r="I53" s="9" t="s">
        <v>240</v>
      </c>
      <c r="J53" s="9" t="s">
        <v>315</v>
      </c>
      <c r="K53" s="9"/>
      <c r="L53" s="34" t="s">
        <v>316</v>
      </c>
      <c r="M53" s="35" t="s">
        <v>317</v>
      </c>
      <c r="N53" s="31">
        <f>2359+1092.7+1378.45</f>
        <v>4830.15</v>
      </c>
      <c r="O53" s="39" t="s">
        <v>220</v>
      </c>
      <c r="P53" s="37">
        <f>281493.73+130389.22+164487.09+65543.85+22799.01</f>
        <v>664712.9</v>
      </c>
      <c r="Q53" s="40" t="s">
        <v>318</v>
      </c>
      <c r="R53" s="5" t="s">
        <v>108</v>
      </c>
      <c r="S53" s="45" t="s">
        <v>109</v>
      </c>
      <c r="T53" s="46"/>
      <c r="U53" s="46"/>
      <c r="V53" s="46"/>
      <c r="W53" s="46"/>
      <c r="X53" s="45" t="s">
        <v>109</v>
      </c>
      <c r="Y53" s="46"/>
      <c r="Z53" s="46"/>
      <c r="AA53" s="45" t="s">
        <v>109</v>
      </c>
      <c r="AB53" s="46"/>
      <c r="AC53" s="46"/>
      <c r="AD53" s="45" t="s">
        <v>109</v>
      </c>
      <c r="AE53" s="51"/>
      <c r="AF53" s="5" t="s">
        <v>245</v>
      </c>
    </row>
    <row r="54" ht="70" customHeight="1" spans="1:32">
      <c r="A54" s="9"/>
      <c r="B54" s="21"/>
      <c r="C54" s="21"/>
      <c r="D54" s="22"/>
      <c r="E54" s="9"/>
      <c r="F54" s="9"/>
      <c r="G54" s="11"/>
      <c r="H54" s="9"/>
      <c r="I54" s="9"/>
      <c r="J54" s="9"/>
      <c r="K54" s="9"/>
      <c r="L54" s="34" t="s">
        <v>319</v>
      </c>
      <c r="M54" s="35" t="s">
        <v>317</v>
      </c>
      <c r="N54" s="31">
        <f>2560+1694.5</f>
        <v>4254.5</v>
      </c>
      <c r="O54" s="39" t="s">
        <v>220</v>
      </c>
      <c r="P54" s="37">
        <f>477583.48+265042.68</f>
        <v>742626.16</v>
      </c>
      <c r="Q54" s="41"/>
      <c r="R54" s="5" t="s">
        <v>108</v>
      </c>
      <c r="S54" s="45" t="s">
        <v>109</v>
      </c>
      <c r="T54" s="46"/>
      <c r="U54" s="46"/>
      <c r="V54" s="46"/>
      <c r="W54" s="46"/>
      <c r="X54" s="45" t="s">
        <v>109</v>
      </c>
      <c r="Y54" s="46"/>
      <c r="Z54" s="46"/>
      <c r="AA54" s="45" t="s">
        <v>109</v>
      </c>
      <c r="AB54" s="46"/>
      <c r="AC54" s="46"/>
      <c r="AD54" s="45" t="s">
        <v>109</v>
      </c>
      <c r="AE54" s="51"/>
      <c r="AF54" s="5"/>
    </row>
    <row r="55" ht="70" customHeight="1" spans="1:32">
      <c r="A55" s="9"/>
      <c r="B55" s="21"/>
      <c r="C55" s="21"/>
      <c r="D55" s="22"/>
      <c r="E55" s="9"/>
      <c r="F55" s="9"/>
      <c r="G55" s="11"/>
      <c r="H55" s="9"/>
      <c r="I55" s="9"/>
      <c r="J55" s="9"/>
      <c r="K55" s="9"/>
      <c r="L55" s="34" t="s">
        <v>320</v>
      </c>
      <c r="M55" s="35" t="s">
        <v>321</v>
      </c>
      <c r="N55" s="31">
        <f>5640+190.4</f>
        <v>5830.4</v>
      </c>
      <c r="O55" s="39" t="s">
        <v>220</v>
      </c>
      <c r="P55" s="37">
        <f>680594.39+21583.99</f>
        <v>702178.38</v>
      </c>
      <c r="Q55" s="41"/>
      <c r="R55" s="5" t="s">
        <v>108</v>
      </c>
      <c r="S55" s="45" t="s">
        <v>109</v>
      </c>
      <c r="T55" s="46"/>
      <c r="U55" s="46"/>
      <c r="V55" s="46"/>
      <c r="W55" s="46"/>
      <c r="X55" s="45" t="s">
        <v>109</v>
      </c>
      <c r="Y55" s="46"/>
      <c r="Z55" s="46"/>
      <c r="AA55" s="45" t="s">
        <v>109</v>
      </c>
      <c r="AB55" s="46"/>
      <c r="AC55" s="46"/>
      <c r="AD55" s="45" t="s">
        <v>109</v>
      </c>
      <c r="AE55" s="51"/>
      <c r="AF55" s="5"/>
    </row>
    <row r="56" ht="30" customHeight="1" spans="1:32">
      <c r="A56" s="9"/>
      <c r="B56" s="21"/>
      <c r="C56" s="21"/>
      <c r="D56" s="22"/>
      <c r="E56" s="9"/>
      <c r="F56" s="9"/>
      <c r="G56" s="11"/>
      <c r="H56" s="9"/>
      <c r="I56" s="9"/>
      <c r="J56" s="9"/>
      <c r="K56" s="9"/>
      <c r="L56" s="34" t="s">
        <v>322</v>
      </c>
      <c r="M56" s="35" t="s">
        <v>323</v>
      </c>
      <c r="N56" s="31">
        <f>1144-941+62</f>
        <v>265</v>
      </c>
      <c r="O56" s="39" t="s">
        <v>130</v>
      </c>
      <c r="P56" s="37">
        <f>955932.3-649241.95+27115.8</f>
        <v>333806.15</v>
      </c>
      <c r="Q56" s="41"/>
      <c r="R56" s="5" t="s">
        <v>108</v>
      </c>
      <c r="S56" s="45" t="s">
        <v>109</v>
      </c>
      <c r="T56" s="46"/>
      <c r="U56" s="46"/>
      <c r="V56" s="46"/>
      <c r="W56" s="46"/>
      <c r="X56" s="45" t="s">
        <v>109</v>
      </c>
      <c r="Y56" s="46"/>
      <c r="Z56" s="46"/>
      <c r="AA56" s="45" t="s">
        <v>109</v>
      </c>
      <c r="AB56" s="46"/>
      <c r="AC56" s="46"/>
      <c r="AD56" s="45" t="s">
        <v>109</v>
      </c>
      <c r="AE56" s="51"/>
      <c r="AF56" s="5"/>
    </row>
    <row r="57" ht="30" customHeight="1" spans="1:32">
      <c r="A57" s="9"/>
      <c r="B57" s="21"/>
      <c r="C57" s="21"/>
      <c r="D57" s="22"/>
      <c r="E57" s="9"/>
      <c r="F57" s="9"/>
      <c r="G57" s="11"/>
      <c r="H57" s="9"/>
      <c r="I57" s="9"/>
      <c r="J57" s="9"/>
      <c r="K57" s="9"/>
      <c r="L57" s="34" t="s">
        <v>324</v>
      </c>
      <c r="M57" s="34" t="s">
        <v>325</v>
      </c>
      <c r="N57" s="31">
        <v>4</v>
      </c>
      <c r="O57" s="39" t="s">
        <v>178</v>
      </c>
      <c r="P57" s="37">
        <v>8218.68</v>
      </c>
      <c r="Q57" s="41"/>
      <c r="R57" s="5" t="s">
        <v>108</v>
      </c>
      <c r="S57" s="45" t="s">
        <v>109</v>
      </c>
      <c r="T57" s="46"/>
      <c r="U57" s="46"/>
      <c r="V57" s="46"/>
      <c r="W57" s="46"/>
      <c r="X57" s="45" t="s">
        <v>109</v>
      </c>
      <c r="Y57" s="46"/>
      <c r="Z57" s="46"/>
      <c r="AA57" s="45" t="s">
        <v>109</v>
      </c>
      <c r="AB57" s="46"/>
      <c r="AC57" s="46"/>
      <c r="AD57" s="45" t="s">
        <v>109</v>
      </c>
      <c r="AE57" s="51"/>
      <c r="AF57" s="5"/>
    </row>
    <row r="58" ht="30" customHeight="1" spans="1:32">
      <c r="A58" s="9"/>
      <c r="B58" s="21"/>
      <c r="C58" s="21"/>
      <c r="D58" s="22"/>
      <c r="E58" s="9"/>
      <c r="F58" s="9"/>
      <c r="G58" s="11"/>
      <c r="H58" s="9"/>
      <c r="I58" s="9"/>
      <c r="J58" s="9"/>
      <c r="K58" s="9"/>
      <c r="L58" s="34" t="s">
        <v>326</v>
      </c>
      <c r="M58" s="34" t="s">
        <v>327</v>
      </c>
      <c r="N58" s="31">
        <f>22+15</f>
        <v>37</v>
      </c>
      <c r="O58" s="39" t="s">
        <v>178</v>
      </c>
      <c r="P58" s="37">
        <f>376941.99+198306.32-13692.84</f>
        <v>561555.47</v>
      </c>
      <c r="Q58" s="41"/>
      <c r="R58" s="5" t="s">
        <v>108</v>
      </c>
      <c r="S58" s="45" t="s">
        <v>109</v>
      </c>
      <c r="T58" s="46"/>
      <c r="U58" s="46"/>
      <c r="V58" s="46"/>
      <c r="W58" s="46"/>
      <c r="X58" s="45" t="s">
        <v>109</v>
      </c>
      <c r="Y58" s="46"/>
      <c r="Z58" s="46"/>
      <c r="AA58" s="45" t="s">
        <v>109</v>
      </c>
      <c r="AB58" s="46"/>
      <c r="AC58" s="46"/>
      <c r="AD58" s="45" t="s">
        <v>109</v>
      </c>
      <c r="AE58" s="51"/>
      <c r="AF58" s="5"/>
    </row>
    <row r="59" ht="30" customHeight="1" spans="1:32">
      <c r="A59" s="9"/>
      <c r="B59" s="21"/>
      <c r="C59" s="21"/>
      <c r="D59" s="22"/>
      <c r="E59" s="9"/>
      <c r="F59" s="9"/>
      <c r="G59" s="11"/>
      <c r="H59" s="9"/>
      <c r="I59" s="9"/>
      <c r="J59" s="9"/>
      <c r="K59" s="9"/>
      <c r="L59" s="34" t="s">
        <v>328</v>
      </c>
      <c r="M59" s="34" t="s">
        <v>329</v>
      </c>
      <c r="N59" s="31">
        <f>4508*2+100-2254</f>
        <v>6862</v>
      </c>
      <c r="O59" s="39" t="s">
        <v>130</v>
      </c>
      <c r="P59" s="37">
        <f>645773.45-90278.16</f>
        <v>555495.29</v>
      </c>
      <c r="Q59" s="41"/>
      <c r="R59" s="5" t="s">
        <v>108</v>
      </c>
      <c r="S59" s="45" t="s">
        <v>109</v>
      </c>
      <c r="T59" s="46"/>
      <c r="U59" s="46"/>
      <c r="V59" s="46"/>
      <c r="W59" s="46"/>
      <c r="X59" s="45" t="s">
        <v>109</v>
      </c>
      <c r="Y59" s="46"/>
      <c r="Z59" s="46"/>
      <c r="AA59" s="45" t="s">
        <v>109</v>
      </c>
      <c r="AB59" s="46"/>
      <c r="AC59" s="46"/>
      <c r="AD59" s="45" t="s">
        <v>109</v>
      </c>
      <c r="AE59" s="51"/>
      <c r="AF59" s="5"/>
    </row>
    <row r="60" ht="30" customHeight="1" spans="1:32">
      <c r="A60" s="9"/>
      <c r="B60" s="21"/>
      <c r="C60" s="21"/>
      <c r="D60" s="22"/>
      <c r="E60" s="9"/>
      <c r="F60" s="9"/>
      <c r="G60" s="11"/>
      <c r="H60" s="9"/>
      <c r="I60" s="9"/>
      <c r="J60" s="9"/>
      <c r="K60" s="9"/>
      <c r="L60" s="34" t="s">
        <v>330</v>
      </c>
      <c r="M60" s="34" t="s">
        <v>331</v>
      </c>
      <c r="N60" s="31">
        <f>4200+2050-2560-410</f>
        <v>3280</v>
      </c>
      <c r="O60" s="39" t="s">
        <v>130</v>
      </c>
      <c r="P60" s="37">
        <f>212208.51-102865.21</f>
        <v>109343.3</v>
      </c>
      <c r="Q60" s="41"/>
      <c r="R60" s="5" t="s">
        <v>108</v>
      </c>
      <c r="S60" s="45" t="s">
        <v>109</v>
      </c>
      <c r="T60" s="46"/>
      <c r="U60" s="46"/>
      <c r="V60" s="46"/>
      <c r="W60" s="46"/>
      <c r="X60" s="45" t="s">
        <v>109</v>
      </c>
      <c r="Y60" s="46"/>
      <c r="Z60" s="46"/>
      <c r="AA60" s="45" t="s">
        <v>109</v>
      </c>
      <c r="AB60" s="46"/>
      <c r="AC60" s="46"/>
      <c r="AD60" s="45" t="s">
        <v>109</v>
      </c>
      <c r="AE60" s="51"/>
      <c r="AF60" s="5"/>
    </row>
    <row r="61" ht="30" customHeight="1" spans="1:32">
      <c r="A61" s="9"/>
      <c r="B61" s="21"/>
      <c r="C61" s="21"/>
      <c r="D61" s="22"/>
      <c r="E61" s="9"/>
      <c r="F61" s="9"/>
      <c r="G61" s="11"/>
      <c r="H61" s="9"/>
      <c r="I61" s="9"/>
      <c r="J61" s="9"/>
      <c r="K61" s="9"/>
      <c r="L61" s="34" t="s">
        <v>332</v>
      </c>
      <c r="M61" s="34" t="s">
        <v>333</v>
      </c>
      <c r="N61" s="31">
        <v>1</v>
      </c>
      <c r="O61" s="39" t="s">
        <v>215</v>
      </c>
      <c r="P61" s="37">
        <f>680217.61-53206.31</f>
        <v>627011.3</v>
      </c>
      <c r="Q61" s="41"/>
      <c r="R61" s="5" t="s">
        <v>108</v>
      </c>
      <c r="S61" s="45" t="s">
        <v>109</v>
      </c>
      <c r="T61" s="46"/>
      <c r="U61" s="46"/>
      <c r="V61" s="46"/>
      <c r="W61" s="46"/>
      <c r="X61" s="45" t="s">
        <v>109</v>
      </c>
      <c r="Y61" s="46"/>
      <c r="Z61" s="46"/>
      <c r="AA61" s="45" t="s">
        <v>109</v>
      </c>
      <c r="AB61" s="46"/>
      <c r="AC61" s="46"/>
      <c r="AD61" s="45" t="s">
        <v>109</v>
      </c>
      <c r="AE61" s="51"/>
      <c r="AF61" s="5"/>
    </row>
    <row r="62" ht="61" customHeight="1" spans="1:32">
      <c r="A62" s="12"/>
      <c r="B62" s="23"/>
      <c r="C62" s="23"/>
      <c r="D62" s="24"/>
      <c r="E62" s="20"/>
      <c r="F62" s="20"/>
      <c r="G62" s="14"/>
      <c r="H62" s="12"/>
      <c r="I62" s="12"/>
      <c r="J62" s="12"/>
      <c r="K62" s="12"/>
      <c r="L62" s="34" t="s">
        <v>334</v>
      </c>
      <c r="M62" s="34" t="s">
        <v>335</v>
      </c>
      <c r="N62" s="31">
        <v>1</v>
      </c>
      <c r="O62" s="39" t="s">
        <v>215</v>
      </c>
      <c r="P62" s="37">
        <f>9836.64+365395.35+142561.2</f>
        <v>517793.19</v>
      </c>
      <c r="Q62" s="43"/>
      <c r="R62" s="5" t="s">
        <v>108</v>
      </c>
      <c r="S62" s="45" t="s">
        <v>109</v>
      </c>
      <c r="T62" s="46"/>
      <c r="U62" s="46"/>
      <c r="V62" s="46"/>
      <c r="W62" s="46"/>
      <c r="X62" s="45" t="s">
        <v>109</v>
      </c>
      <c r="Y62" s="46"/>
      <c r="Z62" s="46"/>
      <c r="AA62" s="45" t="s">
        <v>109</v>
      </c>
      <c r="AB62" s="46"/>
      <c r="AC62" s="46"/>
      <c r="AD62" s="45" t="s">
        <v>109</v>
      </c>
      <c r="AE62" s="51"/>
      <c r="AF62" s="5"/>
    </row>
    <row r="63" ht="49" customHeight="1" spans="1:32">
      <c r="A63" s="6"/>
      <c r="B63" s="25" t="s">
        <v>336</v>
      </c>
      <c r="C63" s="25" t="s">
        <v>337</v>
      </c>
      <c r="D63" s="26">
        <v>198</v>
      </c>
      <c r="E63" s="6" t="s">
        <v>338</v>
      </c>
      <c r="F63" s="6" t="s">
        <v>314</v>
      </c>
      <c r="G63" s="8">
        <v>218.12997</v>
      </c>
      <c r="H63" s="6" t="s">
        <v>210</v>
      </c>
      <c r="I63" s="6" t="s">
        <v>339</v>
      </c>
      <c r="J63" s="6" t="s">
        <v>340</v>
      </c>
      <c r="K63" s="6"/>
      <c r="L63" s="34" t="s">
        <v>341</v>
      </c>
      <c r="M63" s="35" t="s">
        <v>342</v>
      </c>
      <c r="N63" s="31">
        <v>2037.9</v>
      </c>
      <c r="O63" s="39" t="s">
        <v>44</v>
      </c>
      <c r="P63" s="44">
        <f>1744870.23/10000</f>
        <v>174.487023</v>
      </c>
      <c r="Q63" s="40" t="s">
        <v>339</v>
      </c>
      <c r="R63" s="5" t="s">
        <v>108</v>
      </c>
      <c r="S63" s="45" t="s">
        <v>109</v>
      </c>
      <c r="T63" s="32"/>
      <c r="U63" s="32"/>
      <c r="V63" s="45" t="s">
        <v>109</v>
      </c>
      <c r="W63" s="46"/>
      <c r="X63" s="46"/>
      <c r="Y63" s="46"/>
      <c r="Z63" s="46"/>
      <c r="AA63" s="45" t="s">
        <v>109</v>
      </c>
      <c r="AB63" s="46"/>
      <c r="AC63" s="46"/>
      <c r="AD63" s="45" t="s">
        <v>109</v>
      </c>
      <c r="AE63" s="51"/>
      <c r="AF63" s="5" t="s">
        <v>343</v>
      </c>
    </row>
    <row r="64" ht="41" customHeight="1" spans="1:32">
      <c r="A64" s="9"/>
      <c r="B64" s="15"/>
      <c r="C64" s="15"/>
      <c r="D64" s="27"/>
      <c r="E64" s="9"/>
      <c r="F64" s="9"/>
      <c r="G64" s="11"/>
      <c r="H64" s="9"/>
      <c r="I64" s="9"/>
      <c r="J64" s="9"/>
      <c r="K64" s="9"/>
      <c r="L64" s="34" t="s">
        <v>344</v>
      </c>
      <c r="M64" s="34" t="s">
        <v>345</v>
      </c>
      <c r="N64" s="31">
        <v>201.16</v>
      </c>
      <c r="O64" s="39" t="s">
        <v>44</v>
      </c>
      <c r="P64" s="44">
        <f>(276174.11+27721.35)/10000</f>
        <v>30.389546</v>
      </c>
      <c r="Q64" s="41"/>
      <c r="R64" s="5" t="s">
        <v>108</v>
      </c>
      <c r="S64" s="45" t="s">
        <v>109</v>
      </c>
      <c r="T64" s="46"/>
      <c r="U64" s="46"/>
      <c r="V64" s="45" t="s">
        <v>109</v>
      </c>
      <c r="W64" s="46"/>
      <c r="X64" s="46"/>
      <c r="Y64" s="46"/>
      <c r="Z64" s="46"/>
      <c r="AA64" s="45" t="s">
        <v>109</v>
      </c>
      <c r="AB64" s="46"/>
      <c r="AC64" s="46"/>
      <c r="AD64" s="45" t="s">
        <v>109</v>
      </c>
      <c r="AE64" s="51"/>
      <c r="AF64" s="5"/>
    </row>
    <row r="65" ht="41" customHeight="1" spans="1:32">
      <c r="A65" s="9"/>
      <c r="B65" s="15"/>
      <c r="C65" s="15"/>
      <c r="D65" s="27"/>
      <c r="E65" s="9"/>
      <c r="F65" s="9"/>
      <c r="G65" s="11"/>
      <c r="H65" s="9"/>
      <c r="I65" s="9"/>
      <c r="J65" s="9"/>
      <c r="K65" s="9"/>
      <c r="L65" s="34" t="s">
        <v>346</v>
      </c>
      <c r="M65" s="34" t="s">
        <v>347</v>
      </c>
      <c r="N65" s="31">
        <v>50.14</v>
      </c>
      <c r="O65" s="39" t="s">
        <v>44</v>
      </c>
      <c r="P65" s="44">
        <f>70207.55/10000</f>
        <v>7.020755</v>
      </c>
      <c r="Q65" s="41"/>
      <c r="R65" s="5" t="s">
        <v>108</v>
      </c>
      <c r="S65" s="45" t="s">
        <v>109</v>
      </c>
      <c r="T65" s="46"/>
      <c r="U65" s="46"/>
      <c r="V65" s="45" t="s">
        <v>109</v>
      </c>
      <c r="W65" s="46"/>
      <c r="X65" s="46"/>
      <c r="Y65" s="46"/>
      <c r="Z65" s="46"/>
      <c r="AA65" s="45" t="s">
        <v>109</v>
      </c>
      <c r="AB65" s="46"/>
      <c r="AC65" s="46"/>
      <c r="AD65" s="45" t="s">
        <v>109</v>
      </c>
      <c r="AE65" s="51"/>
      <c r="AF65" s="5"/>
    </row>
    <row r="66" ht="41" customHeight="1" spans="1:32">
      <c r="A66" s="12"/>
      <c r="B66" s="18"/>
      <c r="C66" s="18"/>
      <c r="D66" s="52"/>
      <c r="E66" s="12"/>
      <c r="F66" s="12"/>
      <c r="G66" s="14"/>
      <c r="H66" s="12"/>
      <c r="I66" s="12"/>
      <c r="J66" s="12"/>
      <c r="K66" s="12"/>
      <c r="L66" s="34" t="s">
        <v>348</v>
      </c>
      <c r="M66" s="35"/>
      <c r="N66" s="31">
        <v>452.2</v>
      </c>
      <c r="O66" s="39" t="s">
        <v>44</v>
      </c>
      <c r="P66" s="44">
        <f>62326.46/10000</f>
        <v>6.232646</v>
      </c>
      <c r="Q66" s="43"/>
      <c r="R66" s="5" t="s">
        <v>108</v>
      </c>
      <c r="S66" s="45" t="s">
        <v>109</v>
      </c>
      <c r="T66" s="46"/>
      <c r="U66" s="46"/>
      <c r="V66" s="45" t="s">
        <v>109</v>
      </c>
      <c r="W66" s="46"/>
      <c r="X66" s="46"/>
      <c r="Y66" s="46"/>
      <c r="Z66" s="46"/>
      <c r="AA66" s="45" t="s">
        <v>109</v>
      </c>
      <c r="AB66" s="46"/>
      <c r="AC66" s="46"/>
      <c r="AD66" s="45" t="s">
        <v>109</v>
      </c>
      <c r="AE66" s="51"/>
      <c r="AF66" s="5"/>
    </row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</sheetData>
  <mergeCells count="83">
    <mergeCell ref="A1:AF1"/>
    <mergeCell ref="AE2:AF2"/>
    <mergeCell ref="H3:J3"/>
    <mergeCell ref="L3:R3"/>
    <mergeCell ref="S3:V3"/>
    <mergeCell ref="W3:Y3"/>
    <mergeCell ref="Z3:AB3"/>
    <mergeCell ref="AC3:AE3"/>
    <mergeCell ref="A3:A4"/>
    <mergeCell ref="A5:A16"/>
    <mergeCell ref="A17:A30"/>
    <mergeCell ref="A31:A52"/>
    <mergeCell ref="A53:A62"/>
    <mergeCell ref="A63:A66"/>
    <mergeCell ref="B3:B4"/>
    <mergeCell ref="B5:B16"/>
    <mergeCell ref="B17:B30"/>
    <mergeCell ref="B31:B52"/>
    <mergeCell ref="B53:B62"/>
    <mergeCell ref="B63:B66"/>
    <mergeCell ref="C3:C4"/>
    <mergeCell ref="C5:C16"/>
    <mergeCell ref="C17:C30"/>
    <mergeCell ref="C31:C52"/>
    <mergeCell ref="C53:C62"/>
    <mergeCell ref="C63:C66"/>
    <mergeCell ref="D3:D4"/>
    <mergeCell ref="D5:D16"/>
    <mergeCell ref="D17:D30"/>
    <mergeCell ref="D31:D52"/>
    <mergeCell ref="D53:D62"/>
    <mergeCell ref="D63:D66"/>
    <mergeCell ref="E3:E4"/>
    <mergeCell ref="E5:E16"/>
    <mergeCell ref="E17:E30"/>
    <mergeCell ref="E31:E52"/>
    <mergeCell ref="E53:E62"/>
    <mergeCell ref="E63:E66"/>
    <mergeCell ref="F3:F4"/>
    <mergeCell ref="F5:F16"/>
    <mergeCell ref="F17:F30"/>
    <mergeCell ref="F31:F52"/>
    <mergeCell ref="F53:F62"/>
    <mergeCell ref="F63:F66"/>
    <mergeCell ref="G3:G4"/>
    <mergeCell ref="G5:G16"/>
    <mergeCell ref="G17:G30"/>
    <mergeCell ref="G31:G52"/>
    <mergeCell ref="G53:G62"/>
    <mergeCell ref="G63:G66"/>
    <mergeCell ref="H5:H16"/>
    <mergeCell ref="H17:H30"/>
    <mergeCell ref="H31:H52"/>
    <mergeCell ref="H53:H62"/>
    <mergeCell ref="H63:H66"/>
    <mergeCell ref="I5:I16"/>
    <mergeCell ref="I17:I30"/>
    <mergeCell ref="I31:I52"/>
    <mergeCell ref="I53:I62"/>
    <mergeCell ref="I63:I66"/>
    <mergeCell ref="J5:J16"/>
    <mergeCell ref="J17:J30"/>
    <mergeCell ref="J31:J52"/>
    <mergeCell ref="J53:J62"/>
    <mergeCell ref="J63:J66"/>
    <mergeCell ref="K3:K4"/>
    <mergeCell ref="K5:K16"/>
    <mergeCell ref="K17:K30"/>
    <mergeCell ref="K31:K52"/>
    <mergeCell ref="K53:K62"/>
    <mergeCell ref="K63:K66"/>
    <mergeCell ref="P31:P52"/>
    <mergeCell ref="Q5:Q16"/>
    <mergeCell ref="Q17:Q30"/>
    <mergeCell ref="Q31:Q52"/>
    <mergeCell ref="Q53:Q62"/>
    <mergeCell ref="Q63:Q66"/>
    <mergeCell ref="AF3:AF4"/>
    <mergeCell ref="AF5:AF16"/>
    <mergeCell ref="AF17:AF30"/>
    <mergeCell ref="AF31:AF52"/>
    <mergeCell ref="AF53:AF62"/>
    <mergeCell ref="AF63:AF66"/>
  </mergeCells>
  <conditionalFormatting sqref="B5">
    <cfRule type="duplicateValues" dxfId="0" priority="2"/>
  </conditionalFormatting>
  <conditionalFormatting sqref="C5">
    <cfRule type="duplicateValues" dxfId="0" priority="1"/>
  </conditionalFormatting>
  <printOptions horizontalCentered="1"/>
  <pageMargins left="0.590277777777778" right="0.590277777777778" top="0.751388888888889" bottom="0.751388888888889" header="0.298611111111111" footer="0.298611111111111"/>
  <pageSetup paperSize="8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城郊镇</vt:lpstr>
      <vt:lpstr>交通局</vt:lpstr>
      <vt:lpstr>水务局</vt:lpstr>
      <vt:lpstr>折桥镇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animal</cp:lastModifiedBy>
  <dcterms:created xsi:type="dcterms:W3CDTF">2024-04-01T10:04:00Z</dcterms:created>
  <dcterms:modified xsi:type="dcterms:W3CDTF">2024-04-03T07:03:08Z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85E8744DE1AD4672870AE906F0BD0DDA_11</vt:lpwstr>
  </property>
  <property fmtid="{D5CDD505-2E9C-101B-9397-08002B2CF9AE}" pid="3" name="KSOProductBuildVer">
    <vt:lpwstr>2052-12.1.0.16250</vt:lpwstr>
  </property>
</Properties>
</file>